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767" activeTab="1"/>
  </bookViews>
  <sheets>
    <sheet name="Instructions" sheetId="1" r:id="rId1"/>
    <sheet name="Personnel&amp;Benefits" sheetId="2" r:id="rId2"/>
    <sheet name="Supplies,Consultants&amp;Other" sheetId="3" r:id="rId3"/>
    <sheet name="ParticipantCosts" sheetId="4" r:id="rId4"/>
    <sheet name="Travel" sheetId="5" r:id="rId5"/>
    <sheet name="Equipment" sheetId="6" r:id="rId6"/>
    <sheet name="Subcontracts" sheetId="7" r:id="rId7"/>
    <sheet name="IndirectCosts" sheetId="8" r:id="rId8"/>
    <sheet name="Budget Justification Narrative" sheetId="9" r:id="rId9"/>
    <sheet name="Cumulative Budget Summary" sheetId="10" r:id="rId10"/>
    <sheet name="Personnel Effort Summary" sheetId="11" r:id="rId11"/>
  </sheets>
  <definedNames/>
  <calcPr fullCalcOnLoad="1"/>
</workbook>
</file>

<file path=xl/sharedStrings.xml><?xml version="1.0" encoding="utf-8"?>
<sst xmlns="http://schemas.openxmlformats.org/spreadsheetml/2006/main" count="1116" uniqueCount="202">
  <si>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</si>
  <si>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</si>
  <si>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</si>
  <si>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</si>
  <si>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</si>
  <si>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</si>
  <si>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</si>
  <si>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</si>
  <si>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</si>
  <si>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</si>
  <si>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</si>
  <si>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</si>
  <si>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</si>
  <si>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</si>
  <si>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</si>
  <si>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</si>
  <si>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</si>
  <si>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</si>
  <si>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</si>
  <si>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</si>
  <si>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</si>
  <si>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</si>
  <si>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</si>
  <si>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</si>
  <si>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</si>
  <si>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</si>
  <si>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</si>
  <si>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</si>
  <si>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</si>
  <si>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</si>
  <si>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</si>
  <si>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</si>
  <si>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</si>
  <si>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</si>
  <si>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</si>
  <si>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</si>
  <si>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</si>
  <si>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</si>
  <si>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</si>
  <si>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</si>
  <si>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</si>
  <si>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</si>
  <si>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</si>
  <si>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</si>
  <si>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</si>
  <si>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</si>
  <si>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</si>
  <si>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</si>
  <si>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</si>
  <si>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</si>
  <si>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</si>
  <si>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</si>
  <si>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</si>
  <si>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</si>
  <si>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</si>
  <si>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</si>
  <si>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</si>
  <si>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</si>
  <si>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</si>
  <si>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</si>
  <si>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</si>
  <si>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</si>
  <si>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</si>
  <si>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</si>
  <si>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</si>
  <si>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</si>
  <si>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</si>
  <si>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</si>
  <si>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</si>
  <si>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</si>
  <si>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</si>
  <si>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</si>
  <si>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</si>
  <si>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</si>
  <si>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</si>
  <si>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</si>
  <si>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</si>
  <si>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</si>
  <si>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</si>
  <si>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</si>
  <si>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</si>
  <si>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</si>
  <si>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</si>
  <si>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</si>
  <si>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</si>
  <si>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</si>
  <si>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</si>
  <si>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</si>
  <si>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</si>
  <si>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</si>
  <si>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</si>
  <si>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</si>
  <si>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</si>
  <si>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</si>
  <si>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</si>
  <si>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</si>
  <si>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</si>
  <si>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</si>
  <si>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</si>
  <si>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</si>
  <si>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</si>
  <si>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</si>
  <si>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</si>
  <si>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</si>
  <si>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</si>
  <si>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</si>
  <si>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</si>
  <si>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</si>
  <si>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</si>
  <si>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</si>
  <si>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</si>
  <si>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</si>
  <si>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</si>
  <si>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</si>
  <si>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</si>
  <si>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</si>
  <si>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</si>
  <si>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</si>
  <si>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</si>
  <si>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</si>
  <si>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</si>
  <si>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</si>
  <si>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</si>
  <si>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</si>
  <si>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</si>
  <si>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</si>
  <si>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</si>
  <si>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</si>
  <si>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</si>
  <si>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</si>
  <si>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</si>
  <si>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</si>
  <si>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</si>
  <si>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</si>
  <si>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</si>
  <si>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</si>
  <si>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</si>
  <si>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</si>
  <si>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</si>
  <si>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</si>
  <si>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</si>
  <si>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</si>
  <si>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</si>
  <si>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</si>
  <si>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</si>
  <si>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</si>
  <si>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</si>
  <si>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</si>
  <si>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</si>
  <si>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</si>
  <si>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</si>
  <si>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</si>
  <si>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</si>
  <si>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</si>
  <si>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</si>
  <si>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</si>
  <si>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</si>
  <si>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</si>
  <si>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</si>
  <si>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</si>
  <si>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</si>
  <si>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</si>
  <si>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</si>
  <si>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</si>
  <si>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</si>
  <si>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</si>
  <si>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</si>
  <si>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</si>
  <si>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</si>
  <si>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</si>
  <si>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</si>
  <si>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</si>
  <si>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</si>
  <si>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</si>
  <si>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</si>
  <si>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</si>
  <si>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</si>
  <si>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</si>
  <si>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</si>
  <si>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</si>
  <si>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</si>
  <si>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</si>
  <si>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</si>
  <si>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</si>
  <si>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</si>
  <si>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</si>
  <si>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</si>
  <si>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</si>
  <si>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r>
      <t xml:space="preserve">The current DHHS Indirect Cost Rate agreement can be found on our Forms page:  </t>
    </r>
    <r>
      <rPr>
        <u val="single"/>
        <sz val="10"/>
        <color indexed="36"/>
        <rFont val="Arial"/>
        <family val="2"/>
      </rPr>
      <t>http://www.etsu.edu/research/orspa/forms/default.aspx.</t>
    </r>
  </si>
  <si>
    <t xml:space="preserve"> </t>
  </si>
  <si>
    <t>2018 Annual Premium amount for Employer share:</t>
  </si>
  <si>
    <t>For 2018, there was a 4.78%</t>
  </si>
  <si>
    <t>Increase from 2017 amounts.</t>
  </si>
  <si>
    <t>Participant Costs</t>
  </si>
  <si>
    <t>Total Participant Costs</t>
  </si>
  <si>
    <t xml:space="preserve">(For 2018-2019:  minimum stipend is $3400/semester or $6800/academic year) </t>
  </si>
  <si>
    <t xml:space="preserve">Click on the 'ParticipantCost' tab </t>
  </si>
  <si>
    <t xml:space="preserve">Fill in amounts for participant costs that are EXCLUDED from the Indirect Cost (IDC) Base </t>
  </si>
  <si>
    <t>Costs for participants in the project, NOT incentives or speaker stipends</t>
  </si>
  <si>
    <t>Step 11:</t>
  </si>
  <si>
    <t>Yearly increases are built into calculations:  Salary (including GA stipends) 3%; Health Insurance 10%; GA Tuition 10%</t>
  </si>
  <si>
    <t>The budget worksheet can be emailed to our office for assistance before the budget is finalized.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</si>
</sst>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5" borderId="10" xfId="0" applyFont="1" applyFill="1" applyBorder="1" applyAlignment="1">
      <alignment horizontal="left" vertical="center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35" borderId="1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42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58">
      <selection activeCell="A86" sqref="A86"/>
    </sheetView>
  </sheetViews>
  <sheetFormatPr defaultColWidth="9.140625" defaultRowHeight="12.75"/>
  <cols>
    <col min="2" max="2" width="10.28125" style="0" bestFit="1" customWidth="1"/>
    <col min="7" max="7" width="11.28125" style="0" bestFit="1" customWidth="1"/>
    <col min="11" max="11" width="9.28125" style="0" customWidth="1"/>
  </cols>
  <sheetData>
    <row r="1" spans="1:11" ht="12.75">
      <c r="A1" s="156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6" t="s">
        <v>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47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2.75">
      <c r="A5" s="149" t="s">
        <v>158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112</v>
      </c>
    </row>
    <row r="8" spans="1:11" ht="12.75">
      <c r="A8" s="143" t="s">
        <v>117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</row>
    <row r="9" ht="12.75">
      <c r="A9" s="73"/>
    </row>
    <row r="10" spans="2:11" ht="12.75">
      <c r="B10" s="162" t="s">
        <v>123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11" ht="12.75">
      <c r="B11" s="57"/>
      <c r="C11" s="155" t="s">
        <v>118</v>
      </c>
      <c r="D11" s="155"/>
      <c r="E11" s="155"/>
      <c r="F11" s="155"/>
      <c r="G11" s="155"/>
      <c r="H11" s="155"/>
      <c r="I11" s="155"/>
      <c r="J11" s="155"/>
      <c r="K11" s="155"/>
    </row>
    <row r="12" ht="26.25" customHeight="1">
      <c r="A12" s="34" t="s">
        <v>176</v>
      </c>
    </row>
    <row r="13" spans="2:11" ht="26.25" customHeight="1">
      <c r="B13" s="145" t="s">
        <v>156</v>
      </c>
      <c r="C13" s="146"/>
      <c r="D13" s="146"/>
      <c r="E13" s="146"/>
      <c r="F13" s="146"/>
      <c r="G13" s="146"/>
      <c r="H13" s="146"/>
      <c r="I13" s="146"/>
      <c r="J13" s="146"/>
      <c r="K13" s="146"/>
    </row>
    <row r="14" spans="2:11" ht="12.75">
      <c r="B14" s="166" t="s">
        <v>177</v>
      </c>
      <c r="C14" s="166"/>
      <c r="D14" s="166"/>
      <c r="E14" s="166"/>
      <c r="F14" s="166"/>
      <c r="G14" s="166"/>
      <c r="H14" s="166"/>
      <c r="I14" s="166"/>
      <c r="J14" s="166"/>
      <c r="K14" s="166"/>
    </row>
    <row r="15" spans="2:3" ht="12.75">
      <c r="B15" s="35"/>
      <c r="C15" s="114" t="s">
        <v>155</v>
      </c>
    </row>
    <row r="16" spans="2:3" ht="12.75">
      <c r="B16" s="35"/>
      <c r="C16" s="114"/>
    </row>
    <row r="17" ht="12.75">
      <c r="B17" s="115" t="s">
        <v>120</v>
      </c>
    </row>
    <row r="18" spans="2:11" ht="12.75">
      <c r="B18" s="145" t="s">
        <v>119</v>
      </c>
      <c r="C18" s="146"/>
      <c r="D18" s="146"/>
      <c r="E18" s="146"/>
      <c r="F18" s="146"/>
      <c r="G18" s="146"/>
      <c r="H18" s="146"/>
      <c r="I18" s="146"/>
      <c r="J18" s="146"/>
      <c r="K18" s="146"/>
    </row>
    <row r="19" ht="25.5" customHeight="1"/>
    <row r="20" spans="2:11" ht="12.75">
      <c r="B20" s="158" t="s">
        <v>121</v>
      </c>
      <c r="C20" s="146"/>
      <c r="D20" s="146"/>
      <c r="E20" s="146"/>
      <c r="F20" s="146"/>
      <c r="G20" s="146"/>
      <c r="H20" s="146"/>
      <c r="I20" s="146"/>
      <c r="J20" s="146"/>
      <c r="K20" s="146"/>
    </row>
    <row r="21" spans="2:11" ht="12.75">
      <c r="B21" s="164" t="s">
        <v>45</v>
      </c>
      <c r="C21" s="146"/>
      <c r="D21" s="146"/>
      <c r="E21" s="146"/>
      <c r="F21" s="146"/>
      <c r="G21" s="146"/>
      <c r="H21" s="146"/>
      <c r="I21" s="146"/>
      <c r="J21" s="146"/>
      <c r="K21" s="146"/>
    </row>
    <row r="22" spans="2:11" ht="14.25" customHeight="1">
      <c r="B22" s="29"/>
      <c r="C22" s="165" t="s">
        <v>195</v>
      </c>
      <c r="D22" s="165"/>
      <c r="E22" s="165"/>
      <c r="F22" s="165"/>
      <c r="G22" s="165"/>
      <c r="H22" s="165"/>
      <c r="I22" s="165"/>
      <c r="J22" s="165"/>
      <c r="K22" s="165"/>
    </row>
    <row r="23" spans="3:11" ht="12.75">
      <c r="C23" s="155" t="s">
        <v>113</v>
      </c>
      <c r="D23" s="155"/>
      <c r="E23" s="155"/>
      <c r="F23" s="155"/>
      <c r="G23" s="155"/>
      <c r="H23" s="155"/>
      <c r="I23" s="155"/>
      <c r="J23" s="155"/>
      <c r="K23" s="155"/>
    </row>
    <row r="24" ht="12.75">
      <c r="B24" s="29"/>
    </row>
    <row r="25" spans="2:11" ht="12.75">
      <c r="B25" s="152" t="s">
        <v>20</v>
      </c>
      <c r="C25" s="146"/>
      <c r="D25" s="146"/>
      <c r="E25" s="146"/>
      <c r="F25" s="146"/>
      <c r="G25" s="146"/>
      <c r="H25" s="146"/>
      <c r="I25" s="146"/>
      <c r="J25" s="146"/>
      <c r="K25" s="146"/>
    </row>
    <row r="26" spans="2:11" ht="12.75">
      <c r="B26" s="159" t="s">
        <v>114</v>
      </c>
      <c r="C26" s="146"/>
      <c r="D26" s="146"/>
      <c r="E26" s="146"/>
      <c r="F26" s="146"/>
      <c r="G26" s="146"/>
      <c r="H26" s="146"/>
      <c r="I26" s="146"/>
      <c r="J26" s="146"/>
      <c r="K26" s="146"/>
    </row>
    <row r="27" spans="2:11" ht="12.75">
      <c r="B27" s="159" t="s">
        <v>48</v>
      </c>
      <c r="C27" s="146"/>
      <c r="D27" s="146"/>
      <c r="E27" s="146"/>
      <c r="F27" s="146"/>
      <c r="G27" s="146"/>
      <c r="H27" s="146"/>
      <c r="I27" s="146"/>
      <c r="J27" s="146"/>
      <c r="K27" s="146"/>
    </row>
    <row r="28" spans="2:11" ht="12.75">
      <c r="B28" s="152" t="s">
        <v>190</v>
      </c>
      <c r="C28" s="146"/>
      <c r="D28" s="146"/>
      <c r="E28" s="146"/>
      <c r="F28" s="146"/>
      <c r="G28" s="146"/>
      <c r="H28" s="146"/>
      <c r="I28" s="146"/>
      <c r="J28" s="146"/>
      <c r="K28" s="146"/>
    </row>
    <row r="29" spans="2:9" ht="12.75">
      <c r="B29" s="28"/>
      <c r="C29" s="163" t="s">
        <v>41</v>
      </c>
      <c r="D29" s="163"/>
      <c r="E29" s="163"/>
      <c r="F29" s="163"/>
      <c r="G29" s="33">
        <v>7188</v>
      </c>
      <c r="I29" s="115" t="s">
        <v>187</v>
      </c>
    </row>
    <row r="30" spans="2:9" ht="12.75">
      <c r="B30" s="28"/>
      <c r="C30" s="163" t="s">
        <v>42</v>
      </c>
      <c r="D30" s="163"/>
      <c r="E30" s="163"/>
      <c r="F30" s="163"/>
      <c r="G30" s="33">
        <v>10776</v>
      </c>
      <c r="I30" s="35" t="s">
        <v>191</v>
      </c>
    </row>
    <row r="31" spans="2:9" ht="12.75">
      <c r="B31" s="28"/>
      <c r="C31" s="163" t="s">
        <v>43</v>
      </c>
      <c r="D31" s="163"/>
      <c r="E31" s="163"/>
      <c r="F31" s="163"/>
      <c r="G31" s="33">
        <v>15096</v>
      </c>
      <c r="I31" s="35" t="s">
        <v>192</v>
      </c>
    </row>
    <row r="32" spans="2:7" ht="12.75">
      <c r="B32" s="28"/>
      <c r="C32" s="163" t="s">
        <v>44</v>
      </c>
      <c r="D32" s="163"/>
      <c r="E32" s="163"/>
      <c r="F32" s="163"/>
      <c r="G32" s="33">
        <v>18684</v>
      </c>
    </row>
    <row r="33" spans="2:12" ht="13.5" customHeight="1">
      <c r="B33" s="28"/>
      <c r="L33" s="31"/>
    </row>
    <row r="34" spans="2:11" ht="27" customHeight="1">
      <c r="B34" s="212" t="s">
        <v>200</v>
      </c>
      <c r="C34" s="213"/>
      <c r="D34" s="213"/>
      <c r="E34" s="213"/>
      <c r="F34" s="213"/>
      <c r="G34" s="213"/>
      <c r="H34" s="213"/>
      <c r="I34" s="213"/>
      <c r="J34" s="213"/>
      <c r="K34" s="213"/>
    </row>
    <row r="35" spans="2:11" ht="12.75">
      <c r="B35" s="168" t="s">
        <v>49</v>
      </c>
      <c r="C35" s="163"/>
      <c r="D35" s="163"/>
      <c r="E35" s="163"/>
      <c r="F35" s="163"/>
      <c r="G35" s="163"/>
      <c r="H35" s="163"/>
      <c r="I35" s="163"/>
      <c r="J35" s="163"/>
      <c r="K35" s="163"/>
    </row>
    <row r="37" ht="12.75">
      <c r="A37" s="34" t="s">
        <v>115</v>
      </c>
    </row>
    <row r="38" spans="1:11" ht="12.75">
      <c r="A38" s="143" t="s">
        <v>116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2:11" ht="12.75">
      <c r="B39" s="146" t="s">
        <v>46</v>
      </c>
      <c r="C39" s="146"/>
      <c r="D39" s="146"/>
      <c r="E39" s="146"/>
      <c r="F39" s="146"/>
      <c r="G39" s="146"/>
      <c r="H39" s="146"/>
      <c r="I39" s="146"/>
      <c r="J39" s="146"/>
      <c r="K39" s="146"/>
    </row>
    <row r="40" ht="12.75">
      <c r="B40" t="s">
        <v>47</v>
      </c>
    </row>
    <row r="41" spans="2:11" ht="12.75">
      <c r="B41" s="145" t="s">
        <v>122</v>
      </c>
      <c r="C41" s="146"/>
      <c r="D41" s="146"/>
      <c r="E41" s="146"/>
      <c r="F41" s="146"/>
      <c r="G41" s="146"/>
      <c r="H41" s="146"/>
      <c r="I41" s="146"/>
      <c r="J41" s="146"/>
      <c r="K41" s="146"/>
    </row>
    <row r="43" ht="12.75">
      <c r="A43" s="34" t="s">
        <v>127</v>
      </c>
    </row>
    <row r="44" spans="1:11" ht="12.75">
      <c r="A44" s="143" t="s">
        <v>196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</row>
    <row r="45" spans="2:11" ht="12.75">
      <c r="B45" s="145" t="s">
        <v>197</v>
      </c>
      <c r="C45" s="146"/>
      <c r="D45" s="146"/>
      <c r="E45" s="146"/>
      <c r="F45" s="146"/>
      <c r="G45" s="146"/>
      <c r="H45" s="146"/>
      <c r="I45" s="146"/>
      <c r="J45" s="146"/>
      <c r="K45" s="146"/>
    </row>
    <row r="46" ht="12.75">
      <c r="B46" t="s">
        <v>47</v>
      </c>
    </row>
    <row r="47" spans="2:11" ht="12.75">
      <c r="B47" s="145" t="s">
        <v>198</v>
      </c>
      <c r="C47" s="146"/>
      <c r="D47" s="146"/>
      <c r="E47" s="146"/>
      <c r="F47" s="146"/>
      <c r="G47" s="146"/>
      <c r="H47" s="146"/>
      <c r="I47" s="146"/>
      <c r="J47" s="146"/>
      <c r="K47" s="146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128</v>
      </c>
    </row>
    <row r="50" spans="1:11" ht="12.75">
      <c r="A50" s="143" t="s">
        <v>124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4"/>
    </row>
    <row r="51" spans="2:11" ht="12.75">
      <c r="B51" s="145" t="s">
        <v>125</v>
      </c>
      <c r="C51" s="146"/>
      <c r="D51" s="146"/>
      <c r="E51" s="146"/>
      <c r="F51" s="146"/>
      <c r="G51" s="146"/>
      <c r="H51" s="146"/>
      <c r="I51" s="146"/>
      <c r="J51" s="146"/>
      <c r="K51" s="146"/>
    </row>
    <row r="52" ht="12.75">
      <c r="B52" t="s">
        <v>47</v>
      </c>
    </row>
    <row r="53" spans="2:11" ht="12.75">
      <c r="B53" s="145" t="s">
        <v>126</v>
      </c>
      <c r="C53" s="146"/>
      <c r="D53" s="146"/>
      <c r="E53" s="146"/>
      <c r="F53" s="146"/>
      <c r="G53" s="146"/>
      <c r="H53" s="146"/>
      <c r="I53" s="146"/>
      <c r="J53" s="146"/>
      <c r="K53" s="146"/>
    </row>
    <row r="54" spans="2:11" ht="12.75">
      <c r="B54" s="58"/>
      <c r="C54" s="56"/>
      <c r="D54" s="56"/>
      <c r="E54" s="56"/>
      <c r="F54" s="56"/>
      <c r="G54" s="56"/>
      <c r="H54" s="56"/>
      <c r="I54" s="56"/>
      <c r="J54" s="56"/>
      <c r="K54" s="56"/>
    </row>
    <row r="55" ht="12.75">
      <c r="A55" s="34" t="s">
        <v>131</v>
      </c>
    </row>
    <row r="56" spans="1:11" ht="12.75">
      <c r="A56" s="143" t="s">
        <v>129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4"/>
    </row>
    <row r="57" spans="2:11" ht="13.5" customHeight="1">
      <c r="B57" s="145" t="s">
        <v>130</v>
      </c>
      <c r="C57" s="146"/>
      <c r="D57" s="146"/>
      <c r="E57" s="146"/>
      <c r="F57" s="146"/>
      <c r="G57" s="146"/>
      <c r="H57" s="146"/>
      <c r="I57" s="146"/>
      <c r="J57" s="146"/>
      <c r="K57" s="146"/>
    </row>
    <row r="58" spans="2:11" ht="12.75">
      <c r="B58" s="159" t="s">
        <v>56</v>
      </c>
      <c r="C58" s="146"/>
      <c r="D58" s="146"/>
      <c r="E58" s="146"/>
      <c r="F58" s="146"/>
      <c r="G58" s="146"/>
      <c r="H58" s="146"/>
      <c r="I58" s="146"/>
      <c r="J58" s="146"/>
      <c r="K58" s="146"/>
    </row>
    <row r="60" ht="12.75">
      <c r="A60" s="34" t="s">
        <v>134</v>
      </c>
    </row>
    <row r="61" spans="1:11" ht="12.75">
      <c r="A61" s="143" t="s">
        <v>132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4"/>
    </row>
    <row r="62" spans="2:11" ht="25.5" customHeight="1">
      <c r="B62" s="145" t="s">
        <v>133</v>
      </c>
      <c r="C62" s="146"/>
      <c r="D62" s="146"/>
      <c r="E62" s="146"/>
      <c r="F62" s="146"/>
      <c r="G62" s="146"/>
      <c r="H62" s="146"/>
      <c r="I62" s="146"/>
      <c r="J62" s="146"/>
      <c r="K62" s="146"/>
    </row>
    <row r="63" spans="2:11" ht="25.5" customHeight="1">
      <c r="B63" s="159" t="s">
        <v>54</v>
      </c>
      <c r="C63" s="146"/>
      <c r="D63" s="146"/>
      <c r="E63" s="146"/>
      <c r="F63" s="146"/>
      <c r="G63" s="146"/>
      <c r="H63" s="146"/>
      <c r="I63" s="146"/>
      <c r="J63" s="146"/>
      <c r="K63" s="146"/>
    </row>
    <row r="65" ht="12.75">
      <c r="A65" s="34" t="s">
        <v>153</v>
      </c>
    </row>
    <row r="66" spans="1:11" ht="12.75">
      <c r="A66" s="143" t="s">
        <v>135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4"/>
    </row>
    <row r="67" spans="2:11" ht="25.5" customHeight="1">
      <c r="B67" s="146" t="s">
        <v>24</v>
      </c>
      <c r="C67" s="146"/>
      <c r="D67" s="146"/>
      <c r="E67" s="146"/>
      <c r="F67" s="146"/>
      <c r="G67" s="146"/>
      <c r="H67" s="146"/>
      <c r="I67" s="146"/>
      <c r="J67" s="146"/>
      <c r="K67" s="146"/>
    </row>
    <row r="68" spans="2:11" ht="26.25" customHeight="1">
      <c r="B68" s="167" t="s">
        <v>52</v>
      </c>
      <c r="C68" s="146"/>
      <c r="D68" s="146"/>
      <c r="E68" s="146"/>
      <c r="F68" s="146"/>
      <c r="G68" s="146"/>
      <c r="H68" s="146"/>
      <c r="I68" s="146"/>
      <c r="J68" s="146"/>
      <c r="K68" s="146"/>
    </row>
    <row r="69" spans="2:11" ht="26.25" customHeight="1">
      <c r="B69" s="160" t="s">
        <v>188</v>
      </c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s="46" customFormat="1" ht="12.75">
      <c r="A70"/>
      <c r="B70" s="5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>
      <c r="A71" s="84" t="s">
        <v>170</v>
      </c>
      <c r="B71" s="8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143" t="s">
        <v>171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4"/>
    </row>
    <row r="73" spans="1:11" ht="12.75">
      <c r="A73" s="86"/>
      <c r="B73" s="145" t="s">
        <v>173</v>
      </c>
      <c r="C73" s="146"/>
      <c r="D73" s="146"/>
      <c r="E73" s="146"/>
      <c r="F73" s="146"/>
      <c r="G73" s="146"/>
      <c r="H73" s="146"/>
      <c r="I73" s="146"/>
      <c r="J73" s="146"/>
      <c r="K73" s="146"/>
    </row>
    <row r="74" spans="1:11" s="46" customFormat="1" ht="12.75">
      <c r="A74" s="86"/>
      <c r="B74" s="58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84" t="s">
        <v>174</v>
      </c>
      <c r="B75" s="8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43" t="s">
        <v>165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4"/>
    </row>
    <row r="77" spans="1:11" ht="12" customHeight="1">
      <c r="A77" s="86"/>
      <c r="B77" s="145" t="s">
        <v>172</v>
      </c>
      <c r="C77" s="146"/>
      <c r="D77" s="146"/>
      <c r="E77" s="146"/>
      <c r="F77" s="146"/>
      <c r="G77" s="146"/>
      <c r="H77" s="146"/>
      <c r="I77" s="146"/>
      <c r="J77" s="146"/>
      <c r="K77" s="146"/>
    </row>
    <row r="78" spans="1:11" s="46" customFormat="1" ht="12.75">
      <c r="A78"/>
      <c r="B78" s="59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84" t="s">
        <v>199</v>
      </c>
      <c r="B79" s="8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143" t="s">
        <v>175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4"/>
    </row>
    <row r="81" spans="1:11" ht="42.75" customHeight="1">
      <c r="A81" s="86"/>
      <c r="B81" s="153" t="s">
        <v>186</v>
      </c>
      <c r="C81" s="154"/>
      <c r="D81" s="154"/>
      <c r="E81" s="154"/>
      <c r="F81" s="154"/>
      <c r="G81" s="154"/>
      <c r="H81" s="154"/>
      <c r="I81" s="154"/>
      <c r="J81" s="154"/>
      <c r="K81" s="154"/>
    </row>
    <row r="82" spans="1:11" ht="19.5" customHeight="1">
      <c r="A82" s="86"/>
      <c r="B82" s="211" t="s">
        <v>201</v>
      </c>
      <c r="C82" s="211"/>
      <c r="D82" s="211"/>
      <c r="E82" s="211"/>
      <c r="F82" s="211"/>
      <c r="G82" s="211"/>
      <c r="H82" s="211"/>
      <c r="I82" s="211"/>
      <c r="J82" s="211"/>
      <c r="K82" s="211"/>
    </row>
    <row r="83" spans="1:11" ht="19.5" customHeight="1">
      <c r="A83" s="86"/>
      <c r="B83" s="214"/>
      <c r="C83" s="214"/>
      <c r="D83" s="214"/>
      <c r="E83" s="214"/>
      <c r="F83" s="214"/>
      <c r="G83" s="214"/>
      <c r="H83" s="214"/>
      <c r="I83" s="214"/>
      <c r="J83" s="214"/>
      <c r="K83" s="214"/>
    </row>
    <row r="84" spans="1:11" ht="25.5" customHeight="1">
      <c r="A84" s="161" t="s">
        <v>21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</row>
    <row r="85" spans="1:2" ht="12.75">
      <c r="A85" s="35" t="s">
        <v>57</v>
      </c>
      <c r="B85" s="36">
        <v>43347</v>
      </c>
    </row>
  </sheetData>
  <sheetProtection/>
  <mergeCells count="51">
    <mergeCell ref="B82:K82"/>
    <mergeCell ref="B57:K57"/>
    <mergeCell ref="C29:F29"/>
    <mergeCell ref="A76:K76"/>
    <mergeCell ref="B77:K77"/>
    <mergeCell ref="B14:K14"/>
    <mergeCell ref="B63:K63"/>
    <mergeCell ref="B67:K67"/>
    <mergeCell ref="B68:K68"/>
    <mergeCell ref="B35:K35"/>
    <mergeCell ref="B39:K39"/>
    <mergeCell ref="B41:K41"/>
    <mergeCell ref="C30:F30"/>
    <mergeCell ref="C31:F31"/>
    <mergeCell ref="C32:F32"/>
    <mergeCell ref="B34:K34"/>
    <mergeCell ref="B53:K53"/>
    <mergeCell ref="A50:K50"/>
    <mergeCell ref="A44:K44"/>
    <mergeCell ref="B45:K45"/>
    <mergeCell ref="B47:K47"/>
    <mergeCell ref="A84:K84"/>
    <mergeCell ref="A1:K1"/>
    <mergeCell ref="A8:K8"/>
    <mergeCell ref="B10:K10"/>
    <mergeCell ref="B13:K13"/>
    <mergeCell ref="B18:K18"/>
    <mergeCell ref="C23:K23"/>
    <mergeCell ref="B58:K58"/>
    <mergeCell ref="B21:K21"/>
    <mergeCell ref="C22:K22"/>
    <mergeCell ref="B81:K81"/>
    <mergeCell ref="B51:K51"/>
    <mergeCell ref="A38:K38"/>
    <mergeCell ref="C11:K11"/>
    <mergeCell ref="A2:K2"/>
    <mergeCell ref="B20:K20"/>
    <mergeCell ref="B25:K25"/>
    <mergeCell ref="B26:K26"/>
    <mergeCell ref="B27:K27"/>
    <mergeCell ref="B69:K69"/>
    <mergeCell ref="A72:K72"/>
    <mergeCell ref="B73:K73"/>
    <mergeCell ref="A80:K80"/>
    <mergeCell ref="A4:K4"/>
    <mergeCell ref="A5:K5"/>
    <mergeCell ref="A61:K61"/>
    <mergeCell ref="A66:K66"/>
    <mergeCell ref="A56:K56"/>
    <mergeCell ref="B28:K28"/>
    <mergeCell ref="B62:K62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="85" zoomScaleNormal="85" zoomScalePageLayoutView="0" workbookViewId="0" topLeftCell="A34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80"/>
      <c r="C6" s="80"/>
      <c r="D6" s="80"/>
      <c r="E6" s="80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80"/>
      <c r="C7" s="80"/>
      <c r="D7" s="80"/>
      <c r="E7" s="80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80"/>
      <c r="C8" s="80"/>
      <c r="D8" s="80"/>
      <c r="E8" s="80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80"/>
      <c r="C9" s="80"/>
      <c r="D9" s="80"/>
      <c r="E9" s="80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80"/>
      <c r="C10" s="80"/>
      <c r="D10" s="80"/>
      <c r="E10" s="80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152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79"/>
      <c r="G18" s="180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06"/>
      <c r="G19" s="207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79"/>
      <c r="G26" s="180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06"/>
      <c r="G27" s="207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/>
      <c r="B46" s="66"/>
      <c r="C46" s="66"/>
      <c r="D46" s="66"/>
      <c r="E46" s="66"/>
      <c r="G46" s="79"/>
      <c r="H46" s="30"/>
      <c r="I46" s="104"/>
      <c r="J46" s="30"/>
      <c r="K46" s="104"/>
      <c r="L46" s="30"/>
      <c r="M46" s="104"/>
      <c r="N46" s="30"/>
      <c r="O46" s="104"/>
      <c r="P46" s="30"/>
      <c r="Q46" s="104"/>
      <c r="R46" s="2"/>
      <c r="S46" s="91"/>
    </row>
    <row r="47" spans="1:19" s="54" customFormat="1" ht="12.75">
      <c r="A47" s="48" t="s">
        <v>148</v>
      </c>
      <c r="B47" s="67"/>
      <c r="C47" s="67"/>
      <c r="D47" s="67"/>
      <c r="E47" s="67"/>
      <c r="G47" s="65"/>
      <c r="H47" s="55"/>
      <c r="I47" s="91"/>
      <c r="J47" s="55"/>
      <c r="K47" s="91"/>
      <c r="L47" s="55"/>
      <c r="M47" s="91"/>
      <c r="N47" s="55"/>
      <c r="O47" s="91"/>
      <c r="P47" s="55"/>
      <c r="Q47" s="91"/>
      <c r="R47" s="55"/>
      <c r="S47" s="91"/>
    </row>
    <row r="48" spans="1:19" s="54" customFormat="1" ht="12.75">
      <c r="A48" s="16">
        <f>'Personnel&amp;Benefits'!B313</f>
        <v>0</v>
      </c>
      <c r="B48" s="66">
        <f>'Personnel&amp;Benefits'!B314</f>
        <v>0</v>
      </c>
      <c r="C48" s="66"/>
      <c r="D48" s="66"/>
      <c r="E48" s="66"/>
      <c r="G48" s="65"/>
      <c r="H48" s="55">
        <f>'Personnel&amp;Benefits'!H316</f>
        <v>0</v>
      </c>
      <c r="I48" s="91">
        <f>'Personnel&amp;Benefits'!I316</f>
        <v>0</v>
      </c>
      <c r="J48" s="55">
        <f>'Personnel&amp;Benefits'!J316</f>
        <v>0</v>
      </c>
      <c r="K48" s="91">
        <f>'Personnel&amp;Benefits'!K316</f>
        <v>0</v>
      </c>
      <c r="L48" s="55">
        <f>'Personnel&amp;Benefits'!L316</f>
        <v>0</v>
      </c>
      <c r="M48" s="91">
        <f>'Personnel&amp;Benefits'!M316</f>
        <v>0</v>
      </c>
      <c r="N48" s="55">
        <f>'Personnel&amp;Benefits'!N316</f>
        <v>0</v>
      </c>
      <c r="O48" s="91">
        <f>'Personnel&amp;Benefits'!O316</f>
        <v>0</v>
      </c>
      <c r="P48" s="55">
        <f>'Personnel&amp;Benefits'!P316</f>
        <v>0</v>
      </c>
      <c r="Q48" s="91">
        <f>'Personnel&amp;Benefits'!Q316</f>
        <v>0</v>
      </c>
      <c r="R48" s="2">
        <f aca="true" t="shared" si="5" ref="R48:S51">SUM(H48+J48+L48+N48+P48)</f>
        <v>0</v>
      </c>
      <c r="S48" s="91">
        <f t="shared" si="5"/>
        <v>0</v>
      </c>
    </row>
    <row r="49" spans="1:19" s="54" customFormat="1" ht="12.75">
      <c r="A49" s="16">
        <f>'Personnel&amp;Benefits'!B321</f>
        <v>0</v>
      </c>
      <c r="B49" s="66">
        <f>'Personnel&amp;Benefits'!B322</f>
        <v>0</v>
      </c>
      <c r="C49" s="66"/>
      <c r="D49" s="66"/>
      <c r="E49" s="66"/>
      <c r="G49" s="65"/>
      <c r="H49" s="55">
        <f>'Personnel&amp;Benefits'!H324</f>
        <v>0</v>
      </c>
      <c r="I49" s="91">
        <f>'Personnel&amp;Benefits'!I324</f>
        <v>0</v>
      </c>
      <c r="J49" s="55">
        <f>'Personnel&amp;Benefits'!J324</f>
        <v>0</v>
      </c>
      <c r="K49" s="91">
        <f>'Personnel&amp;Benefits'!K324</f>
        <v>0</v>
      </c>
      <c r="L49" s="55">
        <f>'Personnel&amp;Benefits'!L324</f>
        <v>0</v>
      </c>
      <c r="M49" s="91">
        <f>'Personnel&amp;Benefits'!M324</f>
        <v>0</v>
      </c>
      <c r="N49" s="55">
        <f>'Personnel&amp;Benefits'!N324</f>
        <v>0</v>
      </c>
      <c r="O49" s="91">
        <f>'Personnel&amp;Benefits'!O324</f>
        <v>0</v>
      </c>
      <c r="P49" s="55">
        <f>'Personnel&amp;Benefits'!P324</f>
        <v>0</v>
      </c>
      <c r="Q49" s="91">
        <f>'Personnel&amp;Benefits'!Q324</f>
        <v>0</v>
      </c>
      <c r="R49" s="2">
        <f t="shared" si="5"/>
        <v>0</v>
      </c>
      <c r="S49" s="91">
        <f t="shared" si="5"/>
        <v>0</v>
      </c>
    </row>
    <row r="50" spans="1:19" s="54" customFormat="1" ht="12.75">
      <c r="A50" s="16">
        <f>'Personnel&amp;Benefits'!B329</f>
        <v>0</v>
      </c>
      <c r="B50" s="66">
        <f>'Personnel&amp;Benefits'!B330</f>
        <v>0</v>
      </c>
      <c r="C50" s="66"/>
      <c r="D50" s="66"/>
      <c r="E50" s="66"/>
      <c r="G50" s="65"/>
      <c r="H50" s="55">
        <f>'Personnel&amp;Benefits'!H332</f>
        <v>0</v>
      </c>
      <c r="I50" s="91">
        <f>'Personnel&amp;Benefits'!I332</f>
        <v>0</v>
      </c>
      <c r="J50" s="55">
        <f>'Personnel&amp;Benefits'!J332</f>
        <v>0</v>
      </c>
      <c r="K50" s="91">
        <f>'Personnel&amp;Benefits'!K332</f>
        <v>0</v>
      </c>
      <c r="L50" s="55">
        <f>'Personnel&amp;Benefits'!L332</f>
        <v>0</v>
      </c>
      <c r="M50" s="91">
        <f>'Personnel&amp;Benefits'!M332</f>
        <v>0</v>
      </c>
      <c r="N50" s="55">
        <f>'Personnel&amp;Benefits'!N332</f>
        <v>0</v>
      </c>
      <c r="O50" s="91">
        <f>'Personnel&amp;Benefits'!O332</f>
        <v>0</v>
      </c>
      <c r="P50" s="55">
        <f>'Personnel&amp;Benefits'!P332</f>
        <v>0</v>
      </c>
      <c r="Q50" s="91">
        <f>'Personnel&amp;Benefits'!Q332</f>
        <v>0</v>
      </c>
      <c r="R50" s="2">
        <f t="shared" si="5"/>
        <v>0</v>
      </c>
      <c r="S50" s="91">
        <f t="shared" si="5"/>
        <v>0</v>
      </c>
    </row>
    <row r="51" spans="1:19" s="54" customFormat="1" ht="12.75">
      <c r="A51" s="16">
        <f>'Personnel&amp;Benefits'!B337</f>
        <v>0</v>
      </c>
      <c r="B51" s="66">
        <f>'Personnel&amp;Benefits'!B338</f>
        <v>0</v>
      </c>
      <c r="C51" s="66"/>
      <c r="D51" s="66"/>
      <c r="E51" s="66"/>
      <c r="G51" s="65"/>
      <c r="H51" s="55">
        <f>'Personnel&amp;Benefits'!H340</f>
        <v>0</v>
      </c>
      <c r="I51" s="91">
        <f>'Personnel&amp;Benefits'!I340</f>
        <v>0</v>
      </c>
      <c r="J51" s="55">
        <f>'Personnel&amp;Benefits'!J340</f>
        <v>0</v>
      </c>
      <c r="K51" s="91">
        <f>'Personnel&amp;Benefits'!K340</f>
        <v>0</v>
      </c>
      <c r="L51" s="55">
        <f>'Personnel&amp;Benefits'!L340</f>
        <v>0</v>
      </c>
      <c r="M51" s="91">
        <f>'Personnel&amp;Benefits'!M340</f>
        <v>0</v>
      </c>
      <c r="N51" s="55">
        <f>'Personnel&amp;Benefits'!N340</f>
        <v>0</v>
      </c>
      <c r="O51" s="91">
        <f>'Personnel&amp;Benefits'!O340</f>
        <v>0</v>
      </c>
      <c r="P51" s="55">
        <f>'Personnel&amp;Benefits'!P340</f>
        <v>0</v>
      </c>
      <c r="Q51" s="91">
        <f>'Personnel&amp;Benefits'!Q340</f>
        <v>0</v>
      </c>
      <c r="R51" s="2">
        <f t="shared" si="5"/>
        <v>0</v>
      </c>
      <c r="S51" s="91">
        <f t="shared" si="5"/>
        <v>0</v>
      </c>
    </row>
    <row r="52" spans="1:19" s="54" customFormat="1" ht="12.75">
      <c r="A52" s="16">
        <f>'Personnel&amp;Benefits'!B345</f>
        <v>0</v>
      </c>
      <c r="B52" s="66">
        <f>'Personnel&amp;Benefits'!B346</f>
        <v>0</v>
      </c>
      <c r="C52" s="66"/>
      <c r="D52" s="66"/>
      <c r="E52" s="66"/>
      <c r="G52" s="65"/>
      <c r="H52" s="55">
        <f>'Personnel&amp;Benefits'!H348</f>
        <v>0</v>
      </c>
      <c r="I52" s="91">
        <f>'Personnel&amp;Benefits'!I348</f>
        <v>0</v>
      </c>
      <c r="J52" s="55">
        <f>'Personnel&amp;Benefits'!J348</f>
        <v>0</v>
      </c>
      <c r="K52" s="91">
        <f>'Personnel&amp;Benefits'!K348</f>
        <v>0</v>
      </c>
      <c r="L52" s="55">
        <f>'Personnel&amp;Benefits'!L348</f>
        <v>0</v>
      </c>
      <c r="M52" s="91">
        <f>'Personnel&amp;Benefits'!M348</f>
        <v>0</v>
      </c>
      <c r="N52" s="55">
        <f>'Personnel&amp;Benefits'!N348</f>
        <v>0</v>
      </c>
      <c r="O52" s="91">
        <f>'Personnel&amp;Benefits'!O348</f>
        <v>0</v>
      </c>
      <c r="P52" s="55">
        <f>'Personnel&amp;Benefits'!P348</f>
        <v>0</v>
      </c>
      <c r="Q52" s="91">
        <f>'Personnel&amp;Benefits'!Q348</f>
        <v>0</v>
      </c>
      <c r="R52" s="2">
        <f>SUM(H52+J52+L52+N52+P52)</f>
        <v>0</v>
      </c>
      <c r="S52" s="91">
        <f>SUM(I52+K52+M52+O52+Q52)</f>
        <v>0</v>
      </c>
    </row>
    <row r="53" spans="1:19" s="54" customFormat="1" ht="12.75">
      <c r="A53" s="16"/>
      <c r="B53" s="66"/>
      <c r="C53" s="66"/>
      <c r="D53" s="66"/>
      <c r="E53" s="66"/>
      <c r="G53" s="65"/>
      <c r="H53" s="55"/>
      <c r="I53" s="91"/>
      <c r="J53" s="55"/>
      <c r="K53" s="91"/>
      <c r="L53" s="55"/>
      <c r="M53" s="91"/>
      <c r="N53" s="55"/>
      <c r="O53" s="91"/>
      <c r="P53" s="55"/>
      <c r="Q53" s="91"/>
      <c r="R53" s="2"/>
      <c r="S53" s="91"/>
    </row>
    <row r="54" spans="1:19" s="54" customFormat="1" ht="12.75">
      <c r="A54" s="48" t="s">
        <v>149</v>
      </c>
      <c r="B54" s="67"/>
      <c r="C54" s="67"/>
      <c r="D54" s="67"/>
      <c r="E54" s="67"/>
      <c r="G54" s="65"/>
      <c r="H54" s="55"/>
      <c r="I54" s="91"/>
      <c r="J54" s="55"/>
      <c r="K54" s="91"/>
      <c r="L54" s="55"/>
      <c r="M54" s="91"/>
      <c r="N54" s="55"/>
      <c r="O54" s="91"/>
      <c r="P54" s="55"/>
      <c r="Q54" s="91"/>
      <c r="R54" s="55"/>
      <c r="S54" s="91"/>
    </row>
    <row r="55" spans="1:19" s="54" customFormat="1" ht="12.75">
      <c r="A55" s="16">
        <f>'Personnel&amp;Benefits'!B357</f>
        <v>0</v>
      </c>
      <c r="B55" s="66">
        <f>'Personnel&amp;Benefits'!B358</f>
        <v>0</v>
      </c>
      <c r="C55" s="66"/>
      <c r="D55" s="66"/>
      <c r="E55" s="66"/>
      <c r="G55" s="65"/>
      <c r="H55" s="55">
        <f>'Personnel&amp;Benefits'!H360</f>
        <v>0</v>
      </c>
      <c r="I55" s="91">
        <f>'Personnel&amp;Benefits'!I360</f>
        <v>0</v>
      </c>
      <c r="J55" s="55">
        <f>'Personnel&amp;Benefits'!J360</f>
        <v>0</v>
      </c>
      <c r="K55" s="91">
        <f>'Personnel&amp;Benefits'!K360</f>
        <v>0</v>
      </c>
      <c r="L55" s="55">
        <f>'Personnel&amp;Benefits'!L360</f>
        <v>0</v>
      </c>
      <c r="M55" s="91">
        <f>'Personnel&amp;Benefits'!M360</f>
        <v>0</v>
      </c>
      <c r="N55" s="55">
        <f>'Personnel&amp;Benefits'!N360</f>
        <v>0</v>
      </c>
      <c r="O55" s="91">
        <f>'Personnel&amp;Benefits'!O360</f>
        <v>0</v>
      </c>
      <c r="P55" s="55">
        <f>'Personnel&amp;Benefits'!P360</f>
        <v>0</v>
      </c>
      <c r="Q55" s="91">
        <f>'Personnel&amp;Benefits'!Q360</f>
        <v>0</v>
      </c>
      <c r="R55" s="2">
        <f>SUM(H55+J55+L55+N55+P55)</f>
        <v>0</v>
      </c>
      <c r="S55" s="91">
        <f>SUM(I55+K55+M55+O55+Q55)</f>
        <v>0</v>
      </c>
    </row>
    <row r="56" spans="1:19" s="54" customFormat="1" ht="12.75">
      <c r="A56" s="16">
        <f>'Personnel&amp;Benefits'!B365</f>
        <v>0</v>
      </c>
      <c r="B56" s="66">
        <f>'Personnel&amp;Benefits'!B366</f>
        <v>0</v>
      </c>
      <c r="C56" s="66"/>
      <c r="D56" s="66"/>
      <c r="E56" s="66"/>
      <c r="G56" s="65"/>
      <c r="H56" s="55">
        <f>'Personnel&amp;Benefits'!H368</f>
        <v>0</v>
      </c>
      <c r="I56" s="91">
        <f>'Personnel&amp;Benefits'!I368</f>
        <v>0</v>
      </c>
      <c r="J56" s="55">
        <f>'Personnel&amp;Benefits'!J368</f>
        <v>0</v>
      </c>
      <c r="K56" s="91">
        <f>'Personnel&amp;Benefits'!K368</f>
        <v>0</v>
      </c>
      <c r="L56" s="55">
        <f>'Personnel&amp;Benefits'!L368</f>
        <v>0</v>
      </c>
      <c r="M56" s="91">
        <f>'Personnel&amp;Benefits'!M368</f>
        <v>0</v>
      </c>
      <c r="N56" s="55">
        <f>'Personnel&amp;Benefits'!N368</f>
        <v>0</v>
      </c>
      <c r="O56" s="91">
        <f>'Personnel&amp;Benefits'!O368</f>
        <v>0</v>
      </c>
      <c r="P56" s="55">
        <f>'Personnel&amp;Benefits'!P368</f>
        <v>0</v>
      </c>
      <c r="Q56" s="91">
        <f>'Personnel&amp;Benefits'!Q368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3"/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48" t="s">
        <v>150</v>
      </c>
      <c r="B58" s="67"/>
      <c r="C58" s="67"/>
      <c r="D58" s="67"/>
      <c r="E58" s="67"/>
      <c r="G58" s="65"/>
      <c r="H58" s="55">
        <f>'Personnel&amp;Benefits'!H382</f>
        <v>0</v>
      </c>
      <c r="I58" s="91">
        <f>'Personnel&amp;Benefits'!I382</f>
        <v>0</v>
      </c>
      <c r="J58" s="55">
        <f>'Personnel&amp;Benefits'!J382</f>
        <v>0</v>
      </c>
      <c r="K58" s="91">
        <f>'Personnel&amp;Benefits'!K382</f>
        <v>0</v>
      </c>
      <c r="L58" s="55">
        <f>'Personnel&amp;Benefits'!L382</f>
        <v>0</v>
      </c>
      <c r="M58" s="91">
        <f>'Personnel&amp;Benefits'!M382</f>
        <v>0</v>
      </c>
      <c r="N58" s="55">
        <f>'Personnel&amp;Benefits'!N382</f>
        <v>0</v>
      </c>
      <c r="O58" s="91">
        <f>'Personnel&amp;Benefits'!O382</f>
        <v>0</v>
      </c>
      <c r="P58" s="55">
        <f>'Personnel&amp;Benefits'!P382</f>
        <v>0</v>
      </c>
      <c r="Q58" s="91">
        <f>'Personnel&amp;Benefits'!Q382</f>
        <v>0</v>
      </c>
      <c r="R58" s="2">
        <f>SUM(H58+J58+L58+N58+P58)</f>
        <v>0</v>
      </c>
      <c r="S58" s="91">
        <f>SUM(I58+K58+M58+O58+Q58)</f>
        <v>0</v>
      </c>
    </row>
    <row r="59" spans="1:19" s="54" customFormat="1" ht="12.75">
      <c r="A59" s="3"/>
      <c r="B59" s="67"/>
      <c r="C59" s="67"/>
      <c r="D59" s="67"/>
      <c r="E59" s="67"/>
      <c r="G59" s="65"/>
      <c r="H59" s="55"/>
      <c r="I59" s="91"/>
      <c r="J59" s="55"/>
      <c r="K59" s="91"/>
      <c r="L59" s="55"/>
      <c r="M59" s="91"/>
      <c r="N59" s="55"/>
      <c r="O59" s="91"/>
      <c r="P59" s="55"/>
      <c r="Q59" s="91"/>
      <c r="R59" s="55"/>
      <c r="S59" s="91"/>
    </row>
    <row r="60" spans="1:19" s="54" customFormat="1" ht="12.75">
      <c r="A60" s="48" t="s">
        <v>151</v>
      </c>
      <c r="B60" s="67"/>
      <c r="C60" s="67"/>
      <c r="D60" s="67"/>
      <c r="E60" s="67"/>
      <c r="G60" s="65"/>
      <c r="H60" s="55">
        <f aca="true" t="shared" si="6" ref="H60:S60">SUM(H18:H58)</f>
        <v>0</v>
      </c>
      <c r="I60" s="91">
        <f t="shared" si="6"/>
        <v>0</v>
      </c>
      <c r="J60" s="55">
        <f t="shared" si="6"/>
        <v>0</v>
      </c>
      <c r="K60" s="91">
        <f t="shared" si="6"/>
        <v>0</v>
      </c>
      <c r="L60" s="55">
        <f t="shared" si="6"/>
        <v>0</v>
      </c>
      <c r="M60" s="91">
        <f t="shared" si="6"/>
        <v>0</v>
      </c>
      <c r="N60" s="55">
        <f t="shared" si="6"/>
        <v>0</v>
      </c>
      <c r="O60" s="91">
        <f t="shared" si="6"/>
        <v>0</v>
      </c>
      <c r="P60" s="55">
        <f t="shared" si="6"/>
        <v>0</v>
      </c>
      <c r="Q60" s="91">
        <f t="shared" si="6"/>
        <v>0</v>
      </c>
      <c r="R60" s="55">
        <f t="shared" si="6"/>
        <v>0</v>
      </c>
      <c r="S60" s="91">
        <f t="shared" si="6"/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195" t="s">
        <v>37</v>
      </c>
      <c r="B62" s="205"/>
      <c r="C62" s="205"/>
      <c r="D62" s="205"/>
      <c r="E62" s="205"/>
      <c r="F62" s="205"/>
      <c r="G62" s="205"/>
      <c r="H62" s="55"/>
      <c r="I62" s="91"/>
      <c r="J62" s="55"/>
      <c r="K62" s="91"/>
      <c r="L62" s="55"/>
      <c r="M62" s="91"/>
      <c r="N62" s="55"/>
      <c r="O62" s="91"/>
      <c r="P62" s="55"/>
      <c r="Q62" s="91"/>
      <c r="R62" s="55"/>
      <c r="S62" s="91"/>
    </row>
    <row r="63" spans="1:19" s="54" customFormat="1" ht="12.75">
      <c r="A63" s="1" t="s">
        <v>3</v>
      </c>
      <c r="B63" s="15"/>
      <c r="C63" s="15"/>
      <c r="D63" s="15"/>
      <c r="E63" s="15"/>
      <c r="F63" s="1"/>
      <c r="G63" s="1"/>
      <c r="H63" s="55">
        <f>'Supplies,Consultants&amp;Other'!H24</f>
        <v>0</v>
      </c>
      <c r="I63" s="91">
        <f>'Supplies,Consultants&amp;Other'!I24</f>
        <v>0</v>
      </c>
      <c r="J63" s="55">
        <f>'Supplies,Consultants&amp;Other'!J24</f>
        <v>0</v>
      </c>
      <c r="K63" s="91">
        <f>'Supplies,Consultants&amp;Other'!K24</f>
        <v>0</v>
      </c>
      <c r="L63" s="55">
        <f>'Supplies,Consultants&amp;Other'!L24</f>
        <v>0</v>
      </c>
      <c r="M63" s="91">
        <f>'Supplies,Consultants&amp;Other'!M24</f>
        <v>0</v>
      </c>
      <c r="N63" s="55">
        <f>'Supplies,Consultants&amp;Other'!N24</f>
        <v>0</v>
      </c>
      <c r="O63" s="91">
        <f>'Supplies,Consultants&amp;Other'!O24</f>
        <v>0</v>
      </c>
      <c r="P63" s="55">
        <f>'Supplies,Consultants&amp;Other'!P24</f>
        <v>0</v>
      </c>
      <c r="Q63" s="91">
        <f>'Supplies,Consultants&amp;Other'!Q24</f>
        <v>0</v>
      </c>
      <c r="R63" s="2">
        <f aca="true" t="shared" si="7" ref="R63:S66">SUM(H63+J63+L63+N63+P63)</f>
        <v>0</v>
      </c>
      <c r="S63" s="91">
        <f t="shared" si="7"/>
        <v>0</v>
      </c>
    </row>
    <row r="64" spans="1:19" s="54" customFormat="1" ht="12.75">
      <c r="A64" s="1" t="s">
        <v>10</v>
      </c>
      <c r="B64" s="15"/>
      <c r="C64" s="15"/>
      <c r="D64" s="15"/>
      <c r="E64" s="15"/>
      <c r="F64" s="1"/>
      <c r="G64" s="1"/>
      <c r="H64" s="55">
        <f>'Supplies,Consultants&amp;Other'!H36</f>
        <v>0</v>
      </c>
      <c r="I64" s="91">
        <f>'Supplies,Consultants&amp;Other'!I36</f>
        <v>0</v>
      </c>
      <c r="J64" s="55">
        <f>'Supplies,Consultants&amp;Other'!J36</f>
        <v>0</v>
      </c>
      <c r="K64" s="91">
        <f>'Supplies,Consultants&amp;Other'!K36</f>
        <v>0</v>
      </c>
      <c r="L64" s="55">
        <f>'Supplies,Consultants&amp;Other'!L36</f>
        <v>0</v>
      </c>
      <c r="M64" s="91">
        <f>'Supplies,Consultants&amp;Other'!M36</f>
        <v>0</v>
      </c>
      <c r="N64" s="55">
        <f>'Supplies,Consultants&amp;Other'!N36</f>
        <v>0</v>
      </c>
      <c r="O64" s="91">
        <f>'Supplies,Consultants&amp;Other'!O36</f>
        <v>0</v>
      </c>
      <c r="P64" s="55">
        <f>'Supplies,Consultants&amp;Other'!P36</f>
        <v>0</v>
      </c>
      <c r="Q64" s="91">
        <f>'Supplies,Consultants&amp;Other'!Q36</f>
        <v>0</v>
      </c>
      <c r="R64" s="2">
        <f t="shared" si="7"/>
        <v>0</v>
      </c>
      <c r="S64" s="91">
        <f t="shared" si="7"/>
        <v>0</v>
      </c>
    </row>
    <row r="65" spans="1:19" s="54" customFormat="1" ht="12.75">
      <c r="A65" s="32" t="s">
        <v>74</v>
      </c>
      <c r="B65" s="68"/>
      <c r="C65" s="68"/>
      <c r="D65" s="68"/>
      <c r="E65" s="68"/>
      <c r="F65" s="25"/>
      <c r="G65" s="1"/>
      <c r="H65" s="55">
        <f>'Supplies,Consultants&amp;Other'!H47</f>
        <v>0</v>
      </c>
      <c r="I65" s="91">
        <f>'Supplies,Consultants&amp;Other'!I47</f>
        <v>0</v>
      </c>
      <c r="J65" s="55">
        <f>'Supplies,Consultants&amp;Other'!J47</f>
        <v>0</v>
      </c>
      <c r="K65" s="91">
        <f>'Supplies,Consultants&amp;Other'!K47</f>
        <v>0</v>
      </c>
      <c r="L65" s="55">
        <f>'Supplies,Consultants&amp;Other'!L47</f>
        <v>0</v>
      </c>
      <c r="M65" s="91">
        <f>'Supplies,Consultants&amp;Other'!M47</f>
        <v>0</v>
      </c>
      <c r="N65" s="55">
        <f>'Supplies,Consultants&amp;Other'!N47</f>
        <v>0</v>
      </c>
      <c r="O65" s="91">
        <f>'Supplies,Consultants&amp;Other'!O47</f>
        <v>0</v>
      </c>
      <c r="P65" s="55">
        <f>'Supplies,Consultants&amp;Other'!P47</f>
        <v>0</v>
      </c>
      <c r="Q65" s="91">
        <f>'Supplies,Consultants&amp;Other'!Q47</f>
        <v>0</v>
      </c>
      <c r="R65" s="2">
        <f t="shared" si="7"/>
        <v>0</v>
      </c>
      <c r="S65" s="91">
        <f t="shared" si="7"/>
        <v>0</v>
      </c>
    </row>
    <row r="66" spans="1:19" s="54" customFormat="1" ht="12.75">
      <c r="A66" s="16" t="s">
        <v>4</v>
      </c>
      <c r="B66" s="67"/>
      <c r="C66" s="67"/>
      <c r="D66" s="67"/>
      <c r="E66" s="67"/>
      <c r="G66" s="65"/>
      <c r="H66" s="55">
        <f>Travel!H38</f>
        <v>0</v>
      </c>
      <c r="I66" s="91">
        <f>Travel!I38</f>
        <v>0</v>
      </c>
      <c r="J66" s="55">
        <f>Travel!J38</f>
        <v>0</v>
      </c>
      <c r="K66" s="91">
        <f>Travel!K38</f>
        <v>0</v>
      </c>
      <c r="L66" s="55">
        <f>Travel!L38</f>
        <v>0</v>
      </c>
      <c r="M66" s="91">
        <f>Travel!M38</f>
        <v>0</v>
      </c>
      <c r="N66" s="55">
        <f>Travel!N38</f>
        <v>0</v>
      </c>
      <c r="O66" s="91">
        <f>Travel!O38</f>
        <v>0</v>
      </c>
      <c r="P66" s="55">
        <f>Travel!P38</f>
        <v>0</v>
      </c>
      <c r="Q66" s="91">
        <f>Travel!Q38</f>
        <v>0</v>
      </c>
      <c r="R66" s="2">
        <f t="shared" si="7"/>
        <v>0</v>
      </c>
      <c r="S66" s="91">
        <f t="shared" si="7"/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  <row r="68" spans="1:19" s="54" customFormat="1" ht="12.75">
      <c r="A68" s="177" t="s">
        <v>38</v>
      </c>
      <c r="B68" s="177"/>
      <c r="C68" s="177"/>
      <c r="D68" s="177"/>
      <c r="E68" s="177"/>
      <c r="F68" s="172"/>
      <c r="G68" s="163"/>
      <c r="H68" s="55">
        <f aca="true" t="shared" si="8" ref="H68:S68">SUM(H63:H66)</f>
        <v>0</v>
      </c>
      <c r="I68" s="91">
        <f t="shared" si="8"/>
        <v>0</v>
      </c>
      <c r="J68" s="55">
        <f t="shared" si="8"/>
        <v>0</v>
      </c>
      <c r="K68" s="91">
        <f t="shared" si="8"/>
        <v>0</v>
      </c>
      <c r="L68" s="55">
        <f t="shared" si="8"/>
        <v>0</v>
      </c>
      <c r="M68" s="91">
        <f t="shared" si="8"/>
        <v>0</v>
      </c>
      <c r="N68" s="55">
        <f t="shared" si="8"/>
        <v>0</v>
      </c>
      <c r="O68" s="91">
        <f t="shared" si="8"/>
        <v>0</v>
      </c>
      <c r="P68" s="55">
        <f t="shared" si="8"/>
        <v>0</v>
      </c>
      <c r="Q68" s="91">
        <f t="shared" si="8"/>
        <v>0</v>
      </c>
      <c r="R68" s="55">
        <f t="shared" si="8"/>
        <v>0</v>
      </c>
      <c r="S68" s="91">
        <f t="shared" si="8"/>
        <v>0</v>
      </c>
    </row>
    <row r="69" spans="1:19" s="54" customFormat="1" ht="12.75">
      <c r="A69" s="3"/>
      <c r="B69" s="67"/>
      <c r="C69" s="67"/>
      <c r="D69" s="67"/>
      <c r="E69" s="67"/>
      <c r="G69" s="65"/>
      <c r="H69" s="55"/>
      <c r="I69" s="91"/>
      <c r="J69" s="55"/>
      <c r="K69" s="91"/>
      <c r="L69" s="55"/>
      <c r="M69" s="91"/>
      <c r="N69" s="55"/>
      <c r="O69" s="91"/>
      <c r="P69" s="55"/>
      <c r="Q69" s="91"/>
      <c r="R69" s="55"/>
      <c r="S69" s="91"/>
    </row>
    <row r="70" spans="1:19" s="54" customFormat="1" ht="12.75">
      <c r="A70" s="195" t="s">
        <v>39</v>
      </c>
      <c r="B70" s="205"/>
      <c r="C70" s="205"/>
      <c r="D70" s="205"/>
      <c r="E70" s="205"/>
      <c r="F70" s="205"/>
      <c r="G70" s="205"/>
      <c r="H70" s="55"/>
      <c r="I70" s="91"/>
      <c r="J70" s="55"/>
      <c r="K70" s="91"/>
      <c r="L70" s="55"/>
      <c r="M70" s="91"/>
      <c r="N70" s="55"/>
      <c r="O70" s="91"/>
      <c r="P70" s="55"/>
      <c r="Q70" s="91"/>
      <c r="R70" s="55"/>
      <c r="S70" s="91"/>
    </row>
    <row r="71" spans="1:19" s="54" customFormat="1" ht="12.75">
      <c r="A71" s="1" t="s">
        <v>11</v>
      </c>
      <c r="B71" s="15"/>
      <c r="C71" s="15"/>
      <c r="D71" s="15"/>
      <c r="E71" s="15"/>
      <c r="F71" s="1"/>
      <c r="G71" s="22"/>
      <c r="H71" s="55">
        <f>'Personnel&amp;Benefits'!H385</f>
        <v>0</v>
      </c>
      <c r="I71" s="91">
        <f>'Personnel&amp;Benefits'!I385</f>
        <v>0</v>
      </c>
      <c r="J71" s="55">
        <f>'Personnel&amp;Benefits'!J385</f>
        <v>0</v>
      </c>
      <c r="K71" s="91">
        <f>'Personnel&amp;Benefits'!K385</f>
        <v>0</v>
      </c>
      <c r="L71" s="55">
        <f>'Personnel&amp;Benefits'!L385</f>
        <v>0</v>
      </c>
      <c r="M71" s="91">
        <f>'Personnel&amp;Benefits'!M385</f>
        <v>0</v>
      </c>
      <c r="N71" s="55">
        <f>'Personnel&amp;Benefits'!N385</f>
        <v>0</v>
      </c>
      <c r="O71" s="91">
        <f>'Personnel&amp;Benefits'!O385</f>
        <v>0</v>
      </c>
      <c r="P71" s="55">
        <f>'Personnel&amp;Benefits'!P385</f>
        <v>0</v>
      </c>
      <c r="Q71" s="91">
        <f>'Personnel&amp;Benefits'!Q385</f>
        <v>0</v>
      </c>
      <c r="R71" s="2">
        <f>SUM(H71+J71+L71+N71+P71)</f>
        <v>0</v>
      </c>
      <c r="S71" s="91">
        <f>SUM(I71+K71+M71+O71+Q71)</f>
        <v>0</v>
      </c>
    </row>
    <row r="72" spans="1:19" s="54" customFormat="1" ht="12.75">
      <c r="A72" s="1" t="s">
        <v>193</v>
      </c>
      <c r="B72" s="15"/>
      <c r="C72" s="15"/>
      <c r="D72" s="15"/>
      <c r="E72" s="15"/>
      <c r="F72" s="1"/>
      <c r="G72" s="22"/>
      <c r="H72" s="55">
        <f>ParticipantCosts!H32</f>
        <v>0</v>
      </c>
      <c r="I72" s="91">
        <f>ParticipantCosts!I32</f>
        <v>0</v>
      </c>
      <c r="J72" s="55">
        <f>ParticipantCosts!J32</f>
        <v>0</v>
      </c>
      <c r="K72" s="91">
        <f>ParticipantCosts!K32</f>
        <v>0</v>
      </c>
      <c r="L72" s="55">
        <f>ParticipantCosts!L32</f>
        <v>0</v>
      </c>
      <c r="M72" s="91">
        <f>ParticipantCosts!M32</f>
        <v>0</v>
      </c>
      <c r="N72" s="55">
        <f>ParticipantCosts!N32</f>
        <v>0</v>
      </c>
      <c r="O72" s="91">
        <f>ParticipantCosts!O32</f>
        <v>0</v>
      </c>
      <c r="P72" s="55">
        <f>ParticipantCosts!P32</f>
        <v>0</v>
      </c>
      <c r="Q72" s="91">
        <f>ParticipantCosts!Q32</f>
        <v>0</v>
      </c>
      <c r="R72" s="2">
        <f>SUM(H72+J72+L72+N72+P72)</f>
        <v>0</v>
      </c>
      <c r="S72" s="91">
        <f>SUM(I72+K72+M72+O72+Q72)</f>
        <v>0</v>
      </c>
    </row>
    <row r="73" spans="1:19" s="54" customFormat="1" ht="12.75">
      <c r="A73" s="16" t="s">
        <v>55</v>
      </c>
      <c r="B73" s="15"/>
      <c r="C73" s="15"/>
      <c r="D73" s="15"/>
      <c r="E73" s="15"/>
      <c r="F73" s="1"/>
      <c r="G73" s="1"/>
      <c r="H73" s="55">
        <f>Equipment!H20</f>
        <v>0</v>
      </c>
      <c r="I73" s="91">
        <f>Equipment!I20</f>
        <v>0</v>
      </c>
      <c r="J73" s="55">
        <f>Equipment!J20</f>
        <v>0</v>
      </c>
      <c r="K73" s="91">
        <f>Equipment!K20</f>
        <v>0</v>
      </c>
      <c r="L73" s="55">
        <f>Equipment!L20</f>
        <v>0</v>
      </c>
      <c r="M73" s="91">
        <f>Equipment!M20</f>
        <v>0</v>
      </c>
      <c r="N73" s="55">
        <f>Equipment!N20</f>
        <v>0</v>
      </c>
      <c r="O73" s="91">
        <f>Equipment!O20</f>
        <v>0</v>
      </c>
      <c r="P73" s="55">
        <f>Equipment!P20</f>
        <v>0</v>
      </c>
      <c r="Q73" s="91">
        <f>Equipment!Q20</f>
        <v>0</v>
      </c>
      <c r="R73" s="2">
        <f>SUM(H73+J73+L73+N73+P73)</f>
        <v>0</v>
      </c>
      <c r="S73" s="91">
        <f>SUM(I73+K73+M73+O73+Q73)</f>
        <v>0</v>
      </c>
    </row>
    <row r="74" spans="1:19" s="54" customFormat="1" ht="12.75">
      <c r="A74" s="1"/>
      <c r="B74" s="15"/>
      <c r="C74" s="15"/>
      <c r="D74" s="15"/>
      <c r="E74" s="15"/>
      <c r="F74" s="1"/>
      <c r="G74" s="1"/>
      <c r="H74" s="55"/>
      <c r="I74" s="91"/>
      <c r="J74" s="55"/>
      <c r="K74" s="91"/>
      <c r="L74" s="55"/>
      <c r="M74" s="91"/>
      <c r="N74" s="55"/>
      <c r="O74" s="91"/>
      <c r="P74" s="55"/>
      <c r="Q74" s="91"/>
      <c r="R74" s="55"/>
      <c r="S74" s="91"/>
    </row>
    <row r="75" spans="1:19" s="54" customFormat="1" ht="12.75">
      <c r="A75" s="177" t="s">
        <v>40</v>
      </c>
      <c r="B75" s="177"/>
      <c r="C75" s="177"/>
      <c r="D75" s="177"/>
      <c r="E75" s="177"/>
      <c r="F75" s="172"/>
      <c r="G75" s="163"/>
      <c r="H75" s="55">
        <f aca="true" t="shared" si="9" ref="H75:S75">SUM(H71:H73)</f>
        <v>0</v>
      </c>
      <c r="I75" s="91">
        <f t="shared" si="9"/>
        <v>0</v>
      </c>
      <c r="J75" s="55">
        <f t="shared" si="9"/>
        <v>0</v>
      </c>
      <c r="K75" s="91">
        <f t="shared" si="9"/>
        <v>0</v>
      </c>
      <c r="L75" s="55">
        <f t="shared" si="9"/>
        <v>0</v>
      </c>
      <c r="M75" s="91">
        <f t="shared" si="9"/>
        <v>0</v>
      </c>
      <c r="N75" s="55">
        <f t="shared" si="9"/>
        <v>0</v>
      </c>
      <c r="O75" s="91">
        <f t="shared" si="9"/>
        <v>0</v>
      </c>
      <c r="P75" s="55">
        <f t="shared" si="9"/>
        <v>0</v>
      </c>
      <c r="Q75" s="91">
        <f t="shared" si="9"/>
        <v>0</v>
      </c>
      <c r="R75" s="55">
        <f t="shared" si="9"/>
        <v>0</v>
      </c>
      <c r="S75" s="91">
        <f t="shared" si="9"/>
        <v>0</v>
      </c>
    </row>
    <row r="76" spans="1:19" s="54" customFormat="1" ht="12.75">
      <c r="A76" s="3"/>
      <c r="B76" s="67"/>
      <c r="C76" s="67"/>
      <c r="D76" s="67"/>
      <c r="E76" s="67"/>
      <c r="G76" s="65"/>
      <c r="H76" s="55"/>
      <c r="I76" s="91"/>
      <c r="J76" s="55"/>
      <c r="K76" s="91"/>
      <c r="L76" s="55"/>
      <c r="M76" s="91"/>
      <c r="N76" s="55"/>
      <c r="O76" s="91"/>
      <c r="P76" s="55"/>
      <c r="Q76" s="91"/>
      <c r="R76" s="55"/>
      <c r="S76" s="91"/>
    </row>
    <row r="77" spans="1:19" s="54" customFormat="1" ht="12.75">
      <c r="A77" s="3"/>
      <c r="B77" s="67"/>
      <c r="C77" s="67"/>
      <c r="D77" s="67"/>
      <c r="E77" s="67"/>
      <c r="G77" s="65"/>
      <c r="H77" s="55"/>
      <c r="I77" s="91"/>
      <c r="J77" s="55"/>
      <c r="K77" s="91"/>
      <c r="L77" s="55"/>
      <c r="M77" s="91"/>
      <c r="N77" s="55"/>
      <c r="O77" s="91"/>
      <c r="P77" s="55"/>
      <c r="Q77" s="91"/>
      <c r="R77" s="55"/>
      <c r="S77" s="91"/>
    </row>
    <row r="78" spans="1:19" ht="12.75">
      <c r="A78" s="3" t="s">
        <v>138</v>
      </c>
      <c r="B78" s="68"/>
      <c r="C78" s="68"/>
      <c r="D78" s="68"/>
      <c r="E78" s="68"/>
      <c r="H78" s="8"/>
      <c r="I78" s="93"/>
      <c r="J78" s="8"/>
      <c r="K78" s="93"/>
      <c r="L78" s="8"/>
      <c r="M78" s="93"/>
      <c r="N78" s="8"/>
      <c r="O78" s="93"/>
      <c r="P78" s="8"/>
      <c r="Q78" s="93"/>
      <c r="R78" s="8"/>
      <c r="S78" s="91"/>
    </row>
    <row r="79" spans="1:19" ht="12.75">
      <c r="A79" s="177" t="s">
        <v>18</v>
      </c>
      <c r="B79" s="177"/>
      <c r="C79" s="177"/>
      <c r="D79" s="177"/>
      <c r="E79" s="177"/>
      <c r="F79" s="172"/>
      <c r="H79" s="8">
        <f>Subcontracts!H19</f>
        <v>0</v>
      </c>
      <c r="I79" s="93">
        <f>Subcontracts!I19</f>
        <v>0</v>
      </c>
      <c r="J79" s="8">
        <f>Subcontracts!J19</f>
        <v>0</v>
      </c>
      <c r="K79" s="93">
        <f>Subcontracts!K19</f>
        <v>0</v>
      </c>
      <c r="L79" s="8">
        <f>Subcontracts!L19</f>
        <v>0</v>
      </c>
      <c r="M79" s="93">
        <f>Subcontracts!M19</f>
        <v>0</v>
      </c>
      <c r="N79" s="8">
        <f>Subcontracts!N19</f>
        <v>0</v>
      </c>
      <c r="O79" s="93">
        <f>Subcontracts!O19</f>
        <v>0</v>
      </c>
      <c r="P79" s="8">
        <f>Subcontracts!P19</f>
        <v>0</v>
      </c>
      <c r="Q79" s="93">
        <f>Subcontracts!Q19</f>
        <v>0</v>
      </c>
      <c r="R79" s="2">
        <f>SUM(H79+J79+L79+N79+P79)</f>
        <v>0</v>
      </c>
      <c r="S79" s="91">
        <f>SUM(I79+K79+M79+O79+Q79)</f>
        <v>0</v>
      </c>
    </row>
    <row r="80" spans="1:19" ht="12.75">
      <c r="A80" s="177" t="s">
        <v>53</v>
      </c>
      <c r="B80" s="177"/>
      <c r="C80" s="177"/>
      <c r="D80" s="177"/>
      <c r="E80" s="177"/>
      <c r="F80" s="172"/>
      <c r="G80" s="163"/>
      <c r="H80" s="8">
        <f>Subcontracts!H24</f>
        <v>0</v>
      </c>
      <c r="I80" s="93">
        <f>Subcontracts!I24</f>
        <v>0</v>
      </c>
      <c r="J80" s="8">
        <f>Subcontracts!J24</f>
        <v>0</v>
      </c>
      <c r="K80" s="93">
        <f>Subcontracts!K24</f>
        <v>0</v>
      </c>
      <c r="L80" s="8">
        <f>Subcontracts!L24</f>
        <v>0</v>
      </c>
      <c r="M80" s="93">
        <f>Subcontracts!M24</f>
        <v>0</v>
      </c>
      <c r="N80" s="8">
        <f>Subcontracts!N24</f>
        <v>0</v>
      </c>
      <c r="O80" s="93">
        <f>Subcontracts!O24</f>
        <v>0</v>
      </c>
      <c r="P80" s="8">
        <f>Subcontracts!P24</f>
        <v>0</v>
      </c>
      <c r="Q80" s="93">
        <f>Subcontracts!Q24</f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11"/>
      <c r="B81" s="11"/>
      <c r="C81" s="11"/>
      <c r="D81" s="11"/>
      <c r="E81" s="11"/>
      <c r="F81" s="25"/>
      <c r="G81" s="46"/>
      <c r="H81" s="8"/>
      <c r="I81" s="93"/>
      <c r="J81" s="8"/>
      <c r="K81" s="93"/>
      <c r="L81" s="8"/>
      <c r="M81" s="93"/>
      <c r="N81" s="8"/>
      <c r="O81" s="93"/>
      <c r="P81" s="8"/>
      <c r="Q81" s="93"/>
      <c r="R81" s="8"/>
      <c r="S81" s="91"/>
    </row>
    <row r="82" spans="1:19" s="54" customFormat="1" ht="12.75">
      <c r="A82" s="48"/>
      <c r="B82" s="27"/>
      <c r="C82" s="27"/>
      <c r="D82" s="27"/>
      <c r="E82" s="27"/>
      <c r="I82" s="90"/>
      <c r="K82" s="90"/>
      <c r="M82" s="90"/>
      <c r="O82" s="90"/>
      <c r="Q82" s="90"/>
      <c r="S82" s="90"/>
    </row>
    <row r="83" spans="1:19" ht="12.75">
      <c r="A83" s="3" t="s">
        <v>5</v>
      </c>
      <c r="B83" s="68"/>
      <c r="C83" s="68"/>
      <c r="D83" s="68"/>
      <c r="E83" s="68"/>
      <c r="H83" s="2">
        <f aca="true" t="shared" si="10" ref="H83:Q83">SUM(H60+H68+H75+H79)</f>
        <v>0</v>
      </c>
      <c r="I83" s="91">
        <f t="shared" si="10"/>
        <v>0</v>
      </c>
      <c r="J83" s="2">
        <f t="shared" si="10"/>
        <v>0</v>
      </c>
      <c r="K83" s="91">
        <f t="shared" si="10"/>
        <v>0</v>
      </c>
      <c r="L83" s="2">
        <f t="shared" si="10"/>
        <v>0</v>
      </c>
      <c r="M83" s="91">
        <f t="shared" si="10"/>
        <v>0</v>
      </c>
      <c r="N83" s="2">
        <f t="shared" si="10"/>
        <v>0</v>
      </c>
      <c r="O83" s="91">
        <f t="shared" si="10"/>
        <v>0</v>
      </c>
      <c r="P83" s="2">
        <f t="shared" si="10"/>
        <v>0</v>
      </c>
      <c r="Q83" s="91">
        <f t="shared" si="10"/>
        <v>0</v>
      </c>
      <c r="R83" s="2">
        <f aca="true" t="shared" si="11" ref="R83:S86">SUM(H83+J83+L83+N83+P83)</f>
        <v>0</v>
      </c>
      <c r="S83" s="91">
        <f t="shared" si="11"/>
        <v>0</v>
      </c>
    </row>
    <row r="84" spans="1:19" ht="12.75">
      <c r="A84" s="3" t="s">
        <v>19</v>
      </c>
      <c r="B84" s="68"/>
      <c r="C84" s="68"/>
      <c r="D84" s="68"/>
      <c r="E84" s="68"/>
      <c r="H84" s="2">
        <f aca="true" t="shared" si="12" ref="H84:Q84">(H83-H75-H80)</f>
        <v>0</v>
      </c>
      <c r="I84" s="91">
        <f t="shared" si="12"/>
        <v>0</v>
      </c>
      <c r="J84" s="2">
        <f t="shared" si="12"/>
        <v>0</v>
      </c>
      <c r="K84" s="91">
        <f t="shared" si="12"/>
        <v>0</v>
      </c>
      <c r="L84" s="2">
        <f t="shared" si="12"/>
        <v>0</v>
      </c>
      <c r="M84" s="91">
        <f t="shared" si="12"/>
        <v>0</v>
      </c>
      <c r="N84" s="2">
        <f t="shared" si="12"/>
        <v>0</v>
      </c>
      <c r="O84" s="91">
        <f t="shared" si="12"/>
        <v>0</v>
      </c>
      <c r="P84" s="2">
        <f t="shared" si="12"/>
        <v>0</v>
      </c>
      <c r="Q84" s="91">
        <f t="shared" si="12"/>
        <v>0</v>
      </c>
      <c r="R84" s="2">
        <f t="shared" si="11"/>
        <v>0</v>
      </c>
      <c r="S84" s="91">
        <f t="shared" si="11"/>
        <v>0</v>
      </c>
    </row>
    <row r="85" spans="1:19" ht="12.75">
      <c r="A85" s="3" t="s">
        <v>16</v>
      </c>
      <c r="B85" s="11" t="s">
        <v>157</v>
      </c>
      <c r="C85" s="11"/>
      <c r="D85" s="11"/>
      <c r="E85" s="11"/>
      <c r="F85" s="65">
        <f>(IndirectCosts!F18)</f>
        <v>0</v>
      </c>
      <c r="G85" s="54"/>
      <c r="H85" s="2">
        <f>(H84*IndirectCosts!$F18)</f>
        <v>0</v>
      </c>
      <c r="I85" s="91">
        <f>(I84*IndirectCosts!$F18)</f>
        <v>0</v>
      </c>
      <c r="J85" s="2">
        <f>(J84*IndirectCosts!$F18)</f>
        <v>0</v>
      </c>
      <c r="K85" s="91">
        <f>(K84*IndirectCosts!$F18)</f>
        <v>0</v>
      </c>
      <c r="L85" s="2">
        <f>(L84*IndirectCosts!$F18)</f>
        <v>0</v>
      </c>
      <c r="M85" s="91">
        <f>(M84*IndirectCosts!$F18)</f>
        <v>0</v>
      </c>
      <c r="N85" s="2">
        <f>(N84*IndirectCosts!$F18)</f>
        <v>0</v>
      </c>
      <c r="O85" s="91">
        <f>(O84*IndirectCosts!$F18)</f>
        <v>0</v>
      </c>
      <c r="P85" s="2">
        <f>(P84*IndirectCosts!$F18)</f>
        <v>0</v>
      </c>
      <c r="Q85" s="91">
        <f>(Q84*IndirectCosts!$F18)</f>
        <v>0</v>
      </c>
      <c r="R85" s="2">
        <f t="shared" si="11"/>
        <v>0</v>
      </c>
      <c r="S85" s="91">
        <f t="shared" si="11"/>
        <v>0</v>
      </c>
    </row>
    <row r="86" spans="1:19" ht="12.75">
      <c r="A86" s="3" t="s">
        <v>26</v>
      </c>
      <c r="B86" s="68"/>
      <c r="C86" s="68"/>
      <c r="D86" s="68"/>
      <c r="E86" s="68"/>
      <c r="H86" s="8">
        <f aca="true" t="shared" si="13" ref="H86:Q86">SUM(H83+H85)</f>
        <v>0</v>
      </c>
      <c r="I86" s="93">
        <f t="shared" si="13"/>
        <v>0</v>
      </c>
      <c r="J86" s="8">
        <f t="shared" si="13"/>
        <v>0</v>
      </c>
      <c r="K86" s="93">
        <f t="shared" si="13"/>
        <v>0</v>
      </c>
      <c r="L86" s="8">
        <f t="shared" si="13"/>
        <v>0</v>
      </c>
      <c r="M86" s="93">
        <f t="shared" si="13"/>
        <v>0</v>
      </c>
      <c r="N86" s="8">
        <f t="shared" si="13"/>
        <v>0</v>
      </c>
      <c r="O86" s="93">
        <f t="shared" si="13"/>
        <v>0</v>
      </c>
      <c r="P86" s="8">
        <f t="shared" si="13"/>
        <v>0</v>
      </c>
      <c r="Q86" s="93">
        <f t="shared" si="13"/>
        <v>0</v>
      </c>
      <c r="R86" s="2">
        <f t="shared" si="11"/>
        <v>0</v>
      </c>
      <c r="S86" s="91">
        <f t="shared" si="11"/>
        <v>0</v>
      </c>
    </row>
    <row r="88" spans="1:5" ht="12.75">
      <c r="A88" s="17"/>
      <c r="B88" s="81"/>
      <c r="C88" s="81"/>
      <c r="D88" s="81"/>
      <c r="E88" s="81"/>
    </row>
    <row r="89" spans="1:5" ht="12.75">
      <c r="A89" s="9"/>
      <c r="B89" s="82"/>
      <c r="C89" s="82"/>
      <c r="D89" s="82"/>
      <c r="E89" s="82"/>
    </row>
  </sheetData>
  <sheetProtection/>
  <mergeCells count="19">
    <mergeCell ref="A79:F79"/>
    <mergeCell ref="F8:Q8"/>
    <mergeCell ref="F9:Q9"/>
    <mergeCell ref="F10:Q10"/>
    <mergeCell ref="A12:S12"/>
    <mergeCell ref="F18:G18"/>
    <mergeCell ref="F19:G19"/>
    <mergeCell ref="F26:G26"/>
    <mergeCell ref="F27:G27"/>
    <mergeCell ref="A80:G80"/>
    <mergeCell ref="A62:G62"/>
    <mergeCell ref="A68:G68"/>
    <mergeCell ref="A70:G70"/>
    <mergeCell ref="A75:G75"/>
    <mergeCell ref="A1:R1"/>
    <mergeCell ref="A2:R2"/>
    <mergeCell ref="F5:Q5"/>
    <mergeCell ref="F6:Q6"/>
    <mergeCell ref="F7:Q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5" zoomScaleNormal="85" zoomScalePageLayoutView="0" workbookViewId="0" topLeftCell="A1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80"/>
      <c r="C6" s="80"/>
      <c r="D6" s="80"/>
      <c r="E6" s="80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80"/>
      <c r="C7" s="80"/>
      <c r="D7" s="80"/>
      <c r="E7" s="80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80"/>
      <c r="C8" s="80"/>
      <c r="D8" s="80"/>
      <c r="E8" s="80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80"/>
      <c r="C9" s="80"/>
      <c r="D9" s="80"/>
      <c r="E9" s="80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80"/>
      <c r="C10" s="80"/>
      <c r="D10" s="80"/>
      <c r="E10" s="80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185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0" t="s">
        <v>183</v>
      </c>
      <c r="G18" s="210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08" t="s">
        <v>183</v>
      </c>
      <c r="G19" s="208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09" t="s">
        <v>183</v>
      </c>
      <c r="G20" s="209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09" t="s">
        <v>183</v>
      </c>
      <c r="G21" s="209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09" t="s">
        <v>183</v>
      </c>
      <c r="G22" s="209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F23" s="209" t="s">
        <v>183</v>
      </c>
      <c r="G23" s="209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09" t="s">
        <v>183</v>
      </c>
      <c r="G24" s="209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09" t="s">
        <v>183</v>
      </c>
      <c r="G25" s="209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0" t="s">
        <v>183</v>
      </c>
      <c r="G26" s="210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08" t="s">
        <v>183</v>
      </c>
      <c r="G27" s="208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09" t="s">
        <v>183</v>
      </c>
      <c r="G28" s="209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09" t="s">
        <v>183</v>
      </c>
      <c r="G29" s="209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09" t="s">
        <v>183</v>
      </c>
      <c r="G30" s="209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09" t="s">
        <v>183</v>
      </c>
      <c r="G31" s="209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09" t="s">
        <v>183</v>
      </c>
      <c r="G32" s="209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09" t="s">
        <v>183</v>
      </c>
      <c r="G33" s="209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08" t="s">
        <v>181</v>
      </c>
      <c r="G36" s="208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08" t="s">
        <v>182</v>
      </c>
      <c r="G37" s="208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08" t="s">
        <v>181</v>
      </c>
      <c r="G38" s="208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08" t="s">
        <v>182</v>
      </c>
      <c r="G39" s="208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08" t="s">
        <v>181</v>
      </c>
      <c r="G40" s="208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08" t="s">
        <v>182</v>
      </c>
      <c r="G41" s="208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08" t="s">
        <v>181</v>
      </c>
      <c r="G42" s="208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08" t="s">
        <v>182</v>
      </c>
      <c r="G43" s="208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08" t="s">
        <v>181</v>
      </c>
      <c r="G44" s="208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08" t="s">
        <v>182</v>
      </c>
      <c r="G45" s="208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08" t="s">
        <v>181</v>
      </c>
      <c r="G46" s="208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08" t="s">
        <v>182</v>
      </c>
      <c r="G47" s="208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08" t="s">
        <v>181</v>
      </c>
      <c r="G48" s="208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08" t="s">
        <v>182</v>
      </c>
      <c r="G49" s="208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08" t="s">
        <v>181</v>
      </c>
      <c r="G50" s="208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08" t="s">
        <v>182</v>
      </c>
      <c r="G51" s="208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08" t="s">
        <v>181</v>
      </c>
      <c r="G52" s="208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08" t="s">
        <v>182</v>
      </c>
      <c r="G53" s="208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08" t="s">
        <v>181</v>
      </c>
      <c r="G54" s="208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08" t="s">
        <v>182</v>
      </c>
      <c r="G55" s="208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/>
      <c r="B56" s="66"/>
      <c r="C56" s="66"/>
      <c r="D56" s="66"/>
      <c r="E56" s="66"/>
      <c r="F56" s="137"/>
      <c r="G56" s="137"/>
      <c r="H56" s="129"/>
      <c r="I56" s="130"/>
      <c r="J56" s="129"/>
      <c r="K56" s="130"/>
      <c r="L56" s="129"/>
      <c r="M56" s="130"/>
      <c r="N56" s="129"/>
      <c r="O56" s="130"/>
      <c r="P56" s="129"/>
      <c r="Q56" s="130"/>
      <c r="R56" s="128"/>
      <c r="S56" s="127"/>
    </row>
    <row r="57" spans="1:19" s="54" customFormat="1" ht="12.75">
      <c r="A57" s="48" t="s">
        <v>148</v>
      </c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16">
        <f>'Personnel&amp;Benefits'!B313</f>
        <v>0</v>
      </c>
      <c r="B58" s="66">
        <f>'Personnel&amp;Benefits'!B314</f>
        <v>0</v>
      </c>
      <c r="C58" s="66"/>
      <c r="D58" s="66"/>
      <c r="E58" s="66"/>
      <c r="G58" s="131" t="s">
        <v>184</v>
      </c>
      <c r="H58" s="132">
        <f>'Personnel&amp;Benefits'!H313</f>
        <v>0</v>
      </c>
      <c r="I58" s="134">
        <f>'Personnel&amp;Benefits'!I313</f>
        <v>0</v>
      </c>
      <c r="J58" s="132">
        <f>'Personnel&amp;Benefits'!J313</f>
        <v>0</v>
      </c>
      <c r="K58" s="134">
        <f>'Personnel&amp;Benefits'!K313</f>
        <v>0</v>
      </c>
      <c r="L58" s="132">
        <f>'Personnel&amp;Benefits'!L313</f>
        <v>0</v>
      </c>
      <c r="M58" s="134">
        <f>'Personnel&amp;Benefits'!M313</f>
        <v>0</v>
      </c>
      <c r="N58" s="132">
        <f>'Personnel&amp;Benefits'!N313</f>
        <v>0</v>
      </c>
      <c r="O58" s="134">
        <f>'Personnel&amp;Benefits'!O313</f>
        <v>0</v>
      </c>
      <c r="P58" s="132">
        <f>'Personnel&amp;Benefits'!P313</f>
        <v>0</v>
      </c>
      <c r="Q58" s="134">
        <f>'Personnel&amp;Benefits'!Q313</f>
        <v>0</v>
      </c>
      <c r="R58" s="133">
        <f>SUM(H58+J58+L58+N58+P58)</f>
        <v>0</v>
      </c>
      <c r="S58" s="134">
        <f>SUM(I58+K58+M58+O58+Q58)</f>
        <v>0</v>
      </c>
    </row>
    <row r="59" spans="1:19" s="54" customFormat="1" ht="12.75">
      <c r="A59" s="16">
        <f>'Personnel&amp;Benefits'!B321</f>
        <v>0</v>
      </c>
      <c r="B59" s="66">
        <f>'Personnel&amp;Benefits'!B322</f>
        <v>0</v>
      </c>
      <c r="C59" s="66"/>
      <c r="D59" s="66"/>
      <c r="E59" s="66"/>
      <c r="G59" s="131" t="s">
        <v>184</v>
      </c>
      <c r="H59" s="132">
        <f>'Personnel&amp;Benefits'!H321</f>
        <v>0</v>
      </c>
      <c r="I59" s="134">
        <f>'Personnel&amp;Benefits'!I321</f>
        <v>0</v>
      </c>
      <c r="J59" s="132">
        <f>'Personnel&amp;Benefits'!J321</f>
        <v>0</v>
      </c>
      <c r="K59" s="134">
        <f>'Personnel&amp;Benefits'!K321</f>
        <v>0</v>
      </c>
      <c r="L59" s="132">
        <f>'Personnel&amp;Benefits'!L321</f>
        <v>0</v>
      </c>
      <c r="M59" s="134">
        <f>'Personnel&amp;Benefits'!M321</f>
        <v>0</v>
      </c>
      <c r="N59" s="132">
        <f>'Personnel&amp;Benefits'!N321</f>
        <v>0</v>
      </c>
      <c r="O59" s="134">
        <f>'Personnel&amp;Benefits'!O321</f>
        <v>0</v>
      </c>
      <c r="P59" s="132">
        <f>'Personnel&amp;Benefits'!P321</f>
        <v>0</v>
      </c>
      <c r="Q59" s="134">
        <f>'Personnel&amp;Benefits'!Q321</f>
        <v>0</v>
      </c>
      <c r="R59" s="133">
        <f>SUM(H59+J59+L59+N59+P59)</f>
        <v>0</v>
      </c>
      <c r="S59" s="134">
        <f>SUM(I59+K59+M59+O59+Q59)</f>
        <v>0</v>
      </c>
    </row>
    <row r="60" spans="1:19" s="54" customFormat="1" ht="12.75">
      <c r="A60" s="16">
        <f>'Personnel&amp;Benefits'!B329</f>
        <v>0</v>
      </c>
      <c r="B60" s="66">
        <f>'Personnel&amp;Benefits'!B330</f>
        <v>0</v>
      </c>
      <c r="C60" s="66"/>
      <c r="D60" s="66"/>
      <c r="E60" s="66"/>
      <c r="G60" s="131" t="s">
        <v>184</v>
      </c>
      <c r="H60" s="132">
        <f>'Personnel&amp;Benefits'!H329</f>
        <v>0</v>
      </c>
      <c r="I60" s="134">
        <f>'Personnel&amp;Benefits'!I329</f>
        <v>0</v>
      </c>
      <c r="J60" s="132">
        <f>'Personnel&amp;Benefits'!J329</f>
        <v>0</v>
      </c>
      <c r="K60" s="134">
        <f>'Personnel&amp;Benefits'!K329</f>
        <v>0</v>
      </c>
      <c r="L60" s="132">
        <f>'Personnel&amp;Benefits'!L329</f>
        <v>0</v>
      </c>
      <c r="M60" s="134">
        <f>'Personnel&amp;Benefits'!M329</f>
        <v>0</v>
      </c>
      <c r="N60" s="132">
        <f>'Personnel&amp;Benefits'!N329</f>
        <v>0</v>
      </c>
      <c r="O60" s="134">
        <f>'Personnel&amp;Benefits'!O329</f>
        <v>0</v>
      </c>
      <c r="P60" s="132">
        <f>'Personnel&amp;Benefits'!P329</f>
        <v>0</v>
      </c>
      <c r="Q60" s="134">
        <f>'Personnel&amp;Benefits'!Q329</f>
        <v>0</v>
      </c>
      <c r="R60" s="133">
        <f>SUM(H60+J60+L60+N60+P60)</f>
        <v>0</v>
      </c>
      <c r="S60" s="134">
        <f>SUM(I60+K60+M60+O60+Q60)</f>
        <v>0</v>
      </c>
    </row>
    <row r="61" spans="1:19" s="54" customFormat="1" ht="12.75">
      <c r="A61" s="16">
        <f>'Personnel&amp;Benefits'!B337</f>
        <v>0</v>
      </c>
      <c r="B61" s="66">
        <f>'Personnel&amp;Benefits'!B338</f>
        <v>0</v>
      </c>
      <c r="C61" s="66"/>
      <c r="D61" s="66"/>
      <c r="E61" s="66"/>
      <c r="G61" s="131" t="s">
        <v>184</v>
      </c>
      <c r="H61" s="132">
        <f>'Personnel&amp;Benefits'!H337</f>
        <v>0</v>
      </c>
      <c r="I61" s="134">
        <f>'Personnel&amp;Benefits'!I337</f>
        <v>0</v>
      </c>
      <c r="J61" s="132">
        <f>'Personnel&amp;Benefits'!J337</f>
        <v>0</v>
      </c>
      <c r="K61" s="134">
        <f>'Personnel&amp;Benefits'!K337</f>
        <v>0</v>
      </c>
      <c r="L61" s="132">
        <f>'Personnel&amp;Benefits'!L337</f>
        <v>0</v>
      </c>
      <c r="M61" s="134">
        <f>'Personnel&amp;Benefits'!M337</f>
        <v>0</v>
      </c>
      <c r="N61" s="132">
        <f>'Personnel&amp;Benefits'!N337</f>
        <v>0</v>
      </c>
      <c r="O61" s="134">
        <f>'Personnel&amp;Benefits'!O337</f>
        <v>0</v>
      </c>
      <c r="P61" s="132">
        <f>'Personnel&amp;Benefits'!P337</f>
        <v>0</v>
      </c>
      <c r="Q61" s="134">
        <f>'Personnel&amp;Benefits'!Q337</f>
        <v>0</v>
      </c>
      <c r="R61" s="133">
        <f>SUM(H61+J61+L61+N61+P61)</f>
        <v>0</v>
      </c>
      <c r="S61" s="134">
        <f>SUM(I61+K61+M61+O61+Q61)</f>
        <v>0</v>
      </c>
    </row>
    <row r="62" spans="1:19" s="54" customFormat="1" ht="12.75">
      <c r="A62" s="16">
        <f>'Personnel&amp;Benefits'!B345</f>
        <v>0</v>
      </c>
      <c r="B62" s="66">
        <f>'Personnel&amp;Benefits'!B346</f>
        <v>0</v>
      </c>
      <c r="C62" s="66"/>
      <c r="D62" s="66"/>
      <c r="E62" s="66"/>
      <c r="G62" s="131" t="s">
        <v>184</v>
      </c>
      <c r="H62" s="132">
        <f>'Personnel&amp;Benefits'!H345</f>
        <v>0</v>
      </c>
      <c r="I62" s="134">
        <f>'Personnel&amp;Benefits'!I345</f>
        <v>0</v>
      </c>
      <c r="J62" s="132">
        <f>'Personnel&amp;Benefits'!J345</f>
        <v>0</v>
      </c>
      <c r="K62" s="134">
        <f>'Personnel&amp;Benefits'!K345</f>
        <v>0</v>
      </c>
      <c r="L62" s="132">
        <f>'Personnel&amp;Benefits'!L345</f>
        <v>0</v>
      </c>
      <c r="M62" s="134">
        <f>'Personnel&amp;Benefits'!M345</f>
        <v>0</v>
      </c>
      <c r="N62" s="132">
        <f>'Personnel&amp;Benefits'!N345</f>
        <v>0</v>
      </c>
      <c r="O62" s="134">
        <f>'Personnel&amp;Benefits'!O345</f>
        <v>0</v>
      </c>
      <c r="P62" s="132">
        <f>'Personnel&amp;Benefits'!P345</f>
        <v>0</v>
      </c>
      <c r="Q62" s="134">
        <f>'Personnel&amp;Benefits'!Q345</f>
        <v>0</v>
      </c>
      <c r="R62" s="133">
        <f>SUM(H62+J62+L62+N62+P62)</f>
        <v>0</v>
      </c>
      <c r="S62" s="134">
        <f>SUM(I62+K62+M62+O62+Q62)</f>
        <v>0</v>
      </c>
    </row>
    <row r="63" spans="1:19" s="54" customFormat="1" ht="12.75">
      <c r="A63" s="16"/>
      <c r="B63" s="66"/>
      <c r="C63" s="66"/>
      <c r="D63" s="66"/>
      <c r="E63" s="66"/>
      <c r="G63" s="131"/>
      <c r="H63" s="132"/>
      <c r="I63" s="134"/>
      <c r="J63" s="132"/>
      <c r="K63" s="134"/>
      <c r="L63" s="132"/>
      <c r="M63" s="134"/>
      <c r="N63" s="132"/>
      <c r="O63" s="134"/>
      <c r="P63" s="132"/>
      <c r="Q63" s="134"/>
      <c r="R63" s="133"/>
      <c r="S63" s="134"/>
    </row>
    <row r="64" spans="1:19" s="54" customFormat="1" ht="12.75">
      <c r="A64" s="48" t="s">
        <v>149</v>
      </c>
      <c r="B64" s="67"/>
      <c r="C64" s="67"/>
      <c r="D64" s="67"/>
      <c r="E64" s="67"/>
      <c r="G64" s="65"/>
      <c r="H64" s="55"/>
      <c r="I64" s="91"/>
      <c r="J64" s="55"/>
      <c r="K64" s="91"/>
      <c r="L64" s="55"/>
      <c r="M64" s="91"/>
      <c r="N64" s="55"/>
      <c r="O64" s="91"/>
      <c r="P64" s="55"/>
      <c r="Q64" s="91"/>
      <c r="R64" s="55"/>
      <c r="S64" s="91"/>
    </row>
    <row r="65" spans="1:19" s="54" customFormat="1" ht="12.75">
      <c r="A65" s="16">
        <f>'Personnel&amp;Benefits'!B357</f>
        <v>0</v>
      </c>
      <c r="B65" s="66">
        <f>'Personnel&amp;Benefits'!B358</f>
        <v>0</v>
      </c>
      <c r="C65" s="66"/>
      <c r="D65" s="66"/>
      <c r="E65" s="66"/>
      <c r="G65" s="65"/>
      <c r="H65" s="126">
        <f>'Personnel&amp;Benefits'!H357</f>
        <v>0</v>
      </c>
      <c r="I65" s="127">
        <f>'Personnel&amp;Benefits'!I357</f>
        <v>0</v>
      </c>
      <c r="J65" s="126">
        <f>'Personnel&amp;Benefits'!J357</f>
        <v>0</v>
      </c>
      <c r="K65" s="127">
        <f>'Personnel&amp;Benefits'!K357</f>
        <v>0</v>
      </c>
      <c r="L65" s="126">
        <f>'Personnel&amp;Benefits'!L357</f>
        <v>0</v>
      </c>
      <c r="M65" s="127">
        <f>'Personnel&amp;Benefits'!M357</f>
        <v>0</v>
      </c>
      <c r="N65" s="126">
        <f>'Personnel&amp;Benefits'!N357</f>
        <v>0</v>
      </c>
      <c r="O65" s="127">
        <f>'Personnel&amp;Benefits'!O357</f>
        <v>0</v>
      </c>
      <c r="P65" s="126">
        <f>'Personnel&amp;Benefits'!P357</f>
        <v>0</v>
      </c>
      <c r="Q65" s="127">
        <f>'Personnel&amp;Benefits'!Q357</f>
        <v>0</v>
      </c>
      <c r="R65" s="128">
        <f>SUM(H65+J65+L65+N65+P65)</f>
        <v>0</v>
      </c>
      <c r="S65" s="127">
        <f>SUM(I65+K65+M65+O65+Q65)</f>
        <v>0</v>
      </c>
    </row>
    <row r="66" spans="1:19" s="54" customFormat="1" ht="12.75">
      <c r="A66" s="16">
        <f>'Personnel&amp;Benefits'!B365</f>
        <v>0</v>
      </c>
      <c r="B66" s="66">
        <f>'Personnel&amp;Benefits'!B366</f>
        <v>0</v>
      </c>
      <c r="C66" s="66"/>
      <c r="D66" s="66"/>
      <c r="E66" s="66"/>
      <c r="G66" s="65"/>
      <c r="H66" s="126">
        <f>'Personnel&amp;Benefits'!H365</f>
        <v>0</v>
      </c>
      <c r="I66" s="127">
        <f>'Personnel&amp;Benefits'!I365</f>
        <v>0</v>
      </c>
      <c r="J66" s="126">
        <f>'Personnel&amp;Benefits'!J365</f>
        <v>0</v>
      </c>
      <c r="K66" s="127">
        <f>'Personnel&amp;Benefits'!K365</f>
        <v>0</v>
      </c>
      <c r="L66" s="126">
        <f>'Personnel&amp;Benefits'!L365</f>
        <v>0</v>
      </c>
      <c r="M66" s="127">
        <f>'Personnel&amp;Benefits'!M365</f>
        <v>0</v>
      </c>
      <c r="N66" s="126">
        <f>'Personnel&amp;Benefits'!N365</f>
        <v>0</v>
      </c>
      <c r="O66" s="127">
        <f>'Personnel&amp;Benefits'!O365</f>
        <v>0</v>
      </c>
      <c r="P66" s="126">
        <f>'Personnel&amp;Benefits'!P365</f>
        <v>0</v>
      </c>
      <c r="Q66" s="127">
        <f>'Personnel&amp;Benefits'!Q365</f>
        <v>0</v>
      </c>
      <c r="R66" s="128">
        <f>SUM(H66+J66+L66+N66+P66)</f>
        <v>0</v>
      </c>
      <c r="S66" s="127">
        <f>SUM(I66+K66+M66+O66+Q66)</f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</sheetData>
  <sheetProtection/>
  <mergeCells count="45">
    <mergeCell ref="A1:R1"/>
    <mergeCell ref="A2:R2"/>
    <mergeCell ref="F5:Q5"/>
    <mergeCell ref="F6:Q6"/>
    <mergeCell ref="F7:Q7"/>
    <mergeCell ref="F8:Q8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5"/>
  <sheetViews>
    <sheetView tabSelected="1" zoomScale="80" zoomScaleNormal="80" zoomScalePageLayoutView="0" workbookViewId="0" topLeftCell="A1">
      <selection activeCell="F5" sqref="F5:Q5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88" t="s">
        <v>59</v>
      </c>
      <c r="B5" s="188"/>
      <c r="C5" s="188"/>
      <c r="D5" s="188"/>
      <c r="E5" s="172"/>
      <c r="F5" s="185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ht="15.75">
      <c r="A6" s="188" t="s">
        <v>60</v>
      </c>
      <c r="B6" s="188"/>
      <c r="C6" s="188"/>
      <c r="D6" s="188"/>
      <c r="E6" s="172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 ht="15.75">
      <c r="A7" s="188" t="s">
        <v>61</v>
      </c>
      <c r="B7" s="188"/>
      <c r="C7" s="188"/>
      <c r="D7" s="188"/>
      <c r="E7" s="172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</row>
    <row r="8" spans="1:17" ht="15.75">
      <c r="A8" s="188" t="s">
        <v>84</v>
      </c>
      <c r="B8" s="188"/>
      <c r="C8" s="188"/>
      <c r="D8" s="188"/>
      <c r="E8" s="172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1:17" ht="15.75">
      <c r="A9" s="188" t="s">
        <v>85</v>
      </c>
      <c r="B9" s="188"/>
      <c r="C9" s="188"/>
      <c r="D9" s="188"/>
      <c r="E9" s="172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7" ht="15.75">
      <c r="A10" s="188" t="s">
        <v>86</v>
      </c>
      <c r="B10" s="188"/>
      <c r="C10" s="188"/>
      <c r="D10" s="188"/>
      <c r="E10" s="17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159</v>
      </c>
      <c r="J12" s="53" t="s">
        <v>6</v>
      </c>
      <c r="K12" s="89" t="s">
        <v>160</v>
      </c>
      <c r="L12" s="53" t="s">
        <v>7</v>
      </c>
      <c r="M12" s="89" t="s">
        <v>161</v>
      </c>
      <c r="N12" s="53" t="s">
        <v>12</v>
      </c>
      <c r="O12" s="89" t="s">
        <v>162</v>
      </c>
      <c r="P12" s="53" t="s">
        <v>13</v>
      </c>
      <c r="Q12" s="89" t="s">
        <v>163</v>
      </c>
      <c r="R12" s="53" t="s">
        <v>71</v>
      </c>
      <c r="S12" s="89" t="s">
        <v>164</v>
      </c>
    </row>
    <row r="13" spans="1:19" ht="15.75">
      <c r="A13" s="189" t="s">
        <v>62</v>
      </c>
      <c r="B13" s="189"/>
      <c r="C13" s="189"/>
      <c r="D13" s="189"/>
      <c r="E13" s="189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63</v>
      </c>
      <c r="B15" s="173"/>
      <c r="C15" s="173"/>
      <c r="D15" s="173"/>
      <c r="E15" s="173"/>
      <c r="F15" s="179" t="s">
        <v>68</v>
      </c>
      <c r="G15" s="180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64</v>
      </c>
      <c r="B16" s="173"/>
      <c r="C16" s="173"/>
      <c r="D16" s="173"/>
      <c r="E16" s="173"/>
      <c r="F16" s="171" t="s">
        <v>29</v>
      </c>
      <c r="G16" s="178"/>
      <c r="H16" s="23">
        <f>(G17*1.03)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65</v>
      </c>
      <c r="B17" s="174"/>
      <c r="C17" s="174"/>
      <c r="D17" s="174"/>
      <c r="E17" s="174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66</v>
      </c>
      <c r="B18" s="173"/>
      <c r="C18" s="173"/>
      <c r="D18" s="173"/>
      <c r="E18" s="173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67</v>
      </c>
      <c r="B19" s="173"/>
      <c r="C19" s="173"/>
      <c r="D19" s="173"/>
      <c r="E19" s="173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70</v>
      </c>
      <c r="B20" s="125"/>
      <c r="C20" s="121" t="s">
        <v>179</v>
      </c>
      <c r="D20" s="125"/>
      <c r="E20" s="121" t="s">
        <v>178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69</v>
      </c>
      <c r="B21" s="125"/>
      <c r="C21" s="121" t="s">
        <v>180</v>
      </c>
      <c r="D21" s="125"/>
      <c r="E21" s="121" t="s">
        <v>178</v>
      </c>
      <c r="F21" s="1" t="s">
        <v>2</v>
      </c>
      <c r="G21" s="2">
        <v>18684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77" t="s">
        <v>27</v>
      </c>
      <c r="B23" s="177"/>
      <c r="C23" s="177"/>
      <c r="D23" s="177"/>
      <c r="E23" s="177"/>
      <c r="F23" s="163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63</v>
      </c>
      <c r="B25" s="173"/>
      <c r="C25" s="173"/>
      <c r="D25" s="173"/>
      <c r="E25" s="173"/>
      <c r="F25" s="179" t="s">
        <v>68</v>
      </c>
      <c r="G25" s="180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64</v>
      </c>
      <c r="B26" s="173"/>
      <c r="C26" s="173"/>
      <c r="D26" s="173"/>
      <c r="E26" s="173"/>
      <c r="F26" s="171" t="s">
        <v>29</v>
      </c>
      <c r="G26" s="178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65</v>
      </c>
      <c r="B27" s="174"/>
      <c r="C27" s="174"/>
      <c r="D27" s="174"/>
      <c r="E27" s="174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66</v>
      </c>
      <c r="B28" s="173"/>
      <c r="C28" s="173"/>
      <c r="D28" s="173"/>
      <c r="E28" s="173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67</v>
      </c>
      <c r="B29" s="173"/>
      <c r="C29" s="173"/>
      <c r="D29" s="173"/>
      <c r="E29" s="173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70</v>
      </c>
      <c r="B30" s="125"/>
      <c r="C30" s="121" t="s">
        <v>179</v>
      </c>
      <c r="D30" s="125"/>
      <c r="E30" s="121" t="s">
        <v>178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69</v>
      </c>
      <c r="B31" s="125"/>
      <c r="C31" s="121" t="s">
        <v>180</v>
      </c>
      <c r="D31" s="125"/>
      <c r="E31" s="121" t="s">
        <v>178</v>
      </c>
      <c r="F31" s="1" t="s">
        <v>2</v>
      </c>
      <c r="G31" s="2">
        <v>18684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77" t="s">
        <v>27</v>
      </c>
      <c r="B33" s="177"/>
      <c r="C33" s="177"/>
      <c r="D33" s="177"/>
      <c r="E33" s="177"/>
      <c r="F33" s="163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63</v>
      </c>
      <c r="B35" s="173"/>
      <c r="C35" s="173"/>
      <c r="D35" s="173"/>
      <c r="E35" s="173"/>
      <c r="F35" s="179" t="s">
        <v>68</v>
      </c>
      <c r="G35" s="180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64</v>
      </c>
      <c r="B36" s="173"/>
      <c r="C36" s="173"/>
      <c r="D36" s="173"/>
      <c r="E36" s="173"/>
      <c r="F36" s="171" t="s">
        <v>29</v>
      </c>
      <c r="G36" s="178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65</v>
      </c>
      <c r="B37" s="174"/>
      <c r="C37" s="174"/>
      <c r="D37" s="174"/>
      <c r="E37" s="174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66</v>
      </c>
      <c r="B38" s="173"/>
      <c r="C38" s="173"/>
      <c r="D38" s="173"/>
      <c r="E38" s="173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67</v>
      </c>
      <c r="B39" s="173"/>
      <c r="C39" s="173"/>
      <c r="D39" s="173"/>
      <c r="E39" s="173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70</v>
      </c>
      <c r="B40" s="125"/>
      <c r="C40" s="121" t="s">
        <v>179</v>
      </c>
      <c r="D40" s="125"/>
      <c r="E40" s="121" t="s">
        <v>178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69</v>
      </c>
      <c r="B41" s="125"/>
      <c r="C41" s="121" t="s">
        <v>180</v>
      </c>
      <c r="D41" s="125"/>
      <c r="E41" s="121" t="s">
        <v>178</v>
      </c>
      <c r="F41" s="1" t="s">
        <v>2</v>
      </c>
      <c r="G41" s="2">
        <v>18684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77" t="s">
        <v>27</v>
      </c>
      <c r="B43" s="177"/>
      <c r="C43" s="177"/>
      <c r="D43" s="177"/>
      <c r="E43" s="177"/>
      <c r="F43" s="163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63</v>
      </c>
      <c r="B45" s="173"/>
      <c r="C45" s="173"/>
      <c r="D45" s="173"/>
      <c r="E45" s="173"/>
      <c r="F45" s="179" t="s">
        <v>68</v>
      </c>
      <c r="G45" s="180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64</v>
      </c>
      <c r="B46" s="173"/>
      <c r="C46" s="173"/>
      <c r="D46" s="173"/>
      <c r="E46" s="173"/>
      <c r="F46" s="171" t="s">
        <v>29</v>
      </c>
      <c r="G46" s="178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65</v>
      </c>
      <c r="B47" s="174"/>
      <c r="C47" s="174"/>
      <c r="D47" s="174"/>
      <c r="E47" s="174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66</v>
      </c>
      <c r="B48" s="173"/>
      <c r="C48" s="173"/>
      <c r="D48" s="173"/>
      <c r="E48" s="173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67</v>
      </c>
      <c r="B49" s="173"/>
      <c r="C49" s="173"/>
      <c r="D49" s="173"/>
      <c r="E49" s="173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70</v>
      </c>
      <c r="B50" s="125"/>
      <c r="C50" s="121" t="s">
        <v>179</v>
      </c>
      <c r="D50" s="125"/>
      <c r="E50" s="121" t="s">
        <v>178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69</v>
      </c>
      <c r="B51" s="125"/>
      <c r="C51" s="121" t="s">
        <v>180</v>
      </c>
      <c r="D51" s="125"/>
      <c r="E51" s="121" t="s">
        <v>178</v>
      </c>
      <c r="F51" s="1" t="s">
        <v>2</v>
      </c>
      <c r="G51" s="2">
        <v>18684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77" t="s">
        <v>27</v>
      </c>
      <c r="B53" s="177"/>
      <c r="C53" s="177"/>
      <c r="D53" s="177"/>
      <c r="E53" s="177"/>
      <c r="F53" s="163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63</v>
      </c>
      <c r="B55" s="173"/>
      <c r="C55" s="173"/>
      <c r="D55" s="173"/>
      <c r="E55" s="173"/>
      <c r="F55" s="179" t="s">
        <v>68</v>
      </c>
      <c r="G55" s="180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64</v>
      </c>
      <c r="B56" s="173"/>
      <c r="C56" s="173"/>
      <c r="D56" s="173"/>
      <c r="E56" s="173"/>
      <c r="F56" s="171" t="s">
        <v>29</v>
      </c>
      <c r="G56" s="178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65</v>
      </c>
      <c r="B57" s="174"/>
      <c r="C57" s="174"/>
      <c r="D57" s="174"/>
      <c r="E57" s="174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66</v>
      </c>
      <c r="B58" s="173"/>
      <c r="C58" s="173"/>
      <c r="D58" s="173"/>
      <c r="E58" s="173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67</v>
      </c>
      <c r="B59" s="173"/>
      <c r="C59" s="173"/>
      <c r="D59" s="173"/>
      <c r="E59" s="173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70</v>
      </c>
      <c r="B60" s="125"/>
      <c r="C60" s="121" t="s">
        <v>179</v>
      </c>
      <c r="D60" s="125"/>
      <c r="E60" s="121" t="s">
        <v>178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69</v>
      </c>
      <c r="B61" s="125"/>
      <c r="C61" s="121" t="s">
        <v>180</v>
      </c>
      <c r="D61" s="125"/>
      <c r="E61" s="121" t="s">
        <v>178</v>
      </c>
      <c r="F61" s="1" t="s">
        <v>2</v>
      </c>
      <c r="G61" s="2">
        <v>18684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77" t="s">
        <v>27</v>
      </c>
      <c r="B63" s="177"/>
      <c r="C63" s="177"/>
      <c r="D63" s="177"/>
      <c r="E63" s="177"/>
      <c r="F63" s="163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63</v>
      </c>
      <c r="B65" s="173"/>
      <c r="C65" s="173"/>
      <c r="D65" s="173"/>
      <c r="E65" s="173"/>
      <c r="F65" s="179" t="s">
        <v>68</v>
      </c>
      <c r="G65" s="180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64</v>
      </c>
      <c r="B66" s="173" t="s">
        <v>189</v>
      </c>
      <c r="C66" s="173"/>
      <c r="D66" s="173"/>
      <c r="E66" s="173"/>
      <c r="F66" s="171" t="s">
        <v>29</v>
      </c>
      <c r="G66" s="178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65</v>
      </c>
      <c r="B67" s="174"/>
      <c r="C67" s="174"/>
      <c r="D67" s="174"/>
      <c r="E67" s="174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66</v>
      </c>
      <c r="B68" s="173"/>
      <c r="C68" s="173"/>
      <c r="D68" s="173"/>
      <c r="E68" s="173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67</v>
      </c>
      <c r="B69" s="173"/>
      <c r="C69" s="173"/>
      <c r="D69" s="173"/>
      <c r="E69" s="173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70</v>
      </c>
      <c r="B70" s="125"/>
      <c r="C70" s="121" t="s">
        <v>179</v>
      </c>
      <c r="D70" s="125"/>
      <c r="E70" s="121" t="s">
        <v>178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69</v>
      </c>
      <c r="B71" s="125"/>
      <c r="C71" s="121" t="s">
        <v>180</v>
      </c>
      <c r="D71" s="125"/>
      <c r="E71" s="121" t="s">
        <v>178</v>
      </c>
      <c r="F71" s="1" t="s">
        <v>2</v>
      </c>
      <c r="G71" s="2">
        <v>18684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77" t="s">
        <v>27</v>
      </c>
      <c r="B73" s="177"/>
      <c r="C73" s="177"/>
      <c r="D73" s="177"/>
      <c r="E73" s="177"/>
      <c r="F73" s="163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63</v>
      </c>
      <c r="B75" s="173"/>
      <c r="C75" s="173"/>
      <c r="D75" s="173"/>
      <c r="E75" s="173"/>
      <c r="F75" s="179" t="s">
        <v>68</v>
      </c>
      <c r="G75" s="180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64</v>
      </c>
      <c r="B76" s="173"/>
      <c r="C76" s="173"/>
      <c r="D76" s="173"/>
      <c r="E76" s="173"/>
      <c r="F76" s="171" t="s">
        <v>29</v>
      </c>
      <c r="G76" s="178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65</v>
      </c>
      <c r="B77" s="174"/>
      <c r="C77" s="174"/>
      <c r="D77" s="174"/>
      <c r="E77" s="174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66</v>
      </c>
      <c r="B78" s="173"/>
      <c r="C78" s="173"/>
      <c r="D78" s="173"/>
      <c r="E78" s="173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67</v>
      </c>
      <c r="B79" s="173"/>
      <c r="C79" s="173"/>
      <c r="D79" s="173"/>
      <c r="E79" s="173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70</v>
      </c>
      <c r="B80" s="125"/>
      <c r="C80" s="121" t="s">
        <v>179</v>
      </c>
      <c r="D80" s="125"/>
      <c r="E80" s="121" t="s">
        <v>178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69</v>
      </c>
      <c r="B81" s="125"/>
      <c r="C81" s="121" t="s">
        <v>180</v>
      </c>
      <c r="D81" s="125"/>
      <c r="E81" s="121" t="s">
        <v>178</v>
      </c>
      <c r="F81" s="1" t="s">
        <v>2</v>
      </c>
      <c r="G81" s="2">
        <v>18684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77" t="s">
        <v>27</v>
      </c>
      <c r="B83" s="177"/>
      <c r="C83" s="177"/>
      <c r="D83" s="177"/>
      <c r="E83" s="177"/>
      <c r="F83" s="163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63</v>
      </c>
      <c r="B85" s="173"/>
      <c r="C85" s="173"/>
      <c r="D85" s="173"/>
      <c r="E85" s="173"/>
      <c r="F85" s="179" t="s">
        <v>68</v>
      </c>
      <c r="G85" s="180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64</v>
      </c>
      <c r="B86" s="173"/>
      <c r="C86" s="173"/>
      <c r="D86" s="173"/>
      <c r="E86" s="173"/>
      <c r="F86" s="171" t="s">
        <v>29</v>
      </c>
      <c r="G86" s="178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65</v>
      </c>
      <c r="B87" s="174"/>
      <c r="C87" s="174"/>
      <c r="D87" s="174"/>
      <c r="E87" s="174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66</v>
      </c>
      <c r="B88" s="173"/>
      <c r="C88" s="173"/>
      <c r="D88" s="173"/>
      <c r="E88" s="173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67</v>
      </c>
      <c r="B89" s="173"/>
      <c r="C89" s="173"/>
      <c r="D89" s="173"/>
      <c r="E89" s="173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70</v>
      </c>
      <c r="B90" s="125"/>
      <c r="C90" s="121" t="s">
        <v>179</v>
      </c>
      <c r="D90" s="125"/>
      <c r="E90" s="121" t="s">
        <v>178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69</v>
      </c>
      <c r="B91" s="125"/>
      <c r="C91" s="121" t="s">
        <v>180</v>
      </c>
      <c r="D91" s="125"/>
      <c r="E91" s="121" t="s">
        <v>178</v>
      </c>
      <c r="F91" s="1" t="s">
        <v>2</v>
      </c>
      <c r="G91" s="2">
        <v>18684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77" t="s">
        <v>27</v>
      </c>
      <c r="B93" s="177"/>
      <c r="C93" s="177"/>
      <c r="D93" s="177"/>
      <c r="E93" s="177"/>
      <c r="F93" s="163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63</v>
      </c>
      <c r="B95" s="173"/>
      <c r="C95" s="173"/>
      <c r="D95" s="173"/>
      <c r="E95" s="173"/>
      <c r="F95" s="179" t="s">
        <v>68</v>
      </c>
      <c r="G95" s="180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64</v>
      </c>
      <c r="B96" s="173"/>
      <c r="C96" s="173"/>
      <c r="D96" s="173"/>
      <c r="E96" s="173"/>
      <c r="F96" s="171" t="s">
        <v>29</v>
      </c>
      <c r="G96" s="178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65</v>
      </c>
      <c r="B97" s="174"/>
      <c r="C97" s="174"/>
      <c r="D97" s="174"/>
      <c r="E97" s="174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66</v>
      </c>
      <c r="B98" s="173"/>
      <c r="C98" s="173"/>
      <c r="D98" s="173"/>
      <c r="E98" s="173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67</v>
      </c>
      <c r="B99" s="173"/>
      <c r="C99" s="173"/>
      <c r="D99" s="173"/>
      <c r="E99" s="173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70</v>
      </c>
      <c r="B100" s="125"/>
      <c r="C100" s="121" t="s">
        <v>179</v>
      </c>
      <c r="D100" s="125"/>
      <c r="E100" s="121" t="s">
        <v>178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69</v>
      </c>
      <c r="B101" s="125"/>
      <c r="C101" s="121" t="s">
        <v>180</v>
      </c>
      <c r="D101" s="125"/>
      <c r="E101" s="121" t="s">
        <v>178</v>
      </c>
      <c r="F101" s="1" t="s">
        <v>2</v>
      </c>
      <c r="G101" s="2">
        <v>18684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77" t="s">
        <v>27</v>
      </c>
      <c r="B103" s="177"/>
      <c r="C103" s="177"/>
      <c r="D103" s="177"/>
      <c r="E103" s="177"/>
      <c r="F103" s="163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63</v>
      </c>
      <c r="B105" s="173"/>
      <c r="C105" s="173"/>
      <c r="D105" s="173"/>
      <c r="E105" s="173"/>
      <c r="F105" s="179" t="s">
        <v>68</v>
      </c>
      <c r="G105" s="180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64</v>
      </c>
      <c r="B106" s="173"/>
      <c r="C106" s="173"/>
      <c r="D106" s="173"/>
      <c r="E106" s="173"/>
      <c r="F106" s="171" t="s">
        <v>29</v>
      </c>
      <c r="G106" s="178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65</v>
      </c>
      <c r="B107" s="174"/>
      <c r="C107" s="174"/>
      <c r="D107" s="174"/>
      <c r="E107" s="174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66</v>
      </c>
      <c r="B108" s="173"/>
      <c r="C108" s="173"/>
      <c r="D108" s="173"/>
      <c r="E108" s="173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67</v>
      </c>
      <c r="B109" s="173"/>
      <c r="C109" s="173"/>
      <c r="D109" s="173"/>
      <c r="E109" s="173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70</v>
      </c>
      <c r="B110" s="125"/>
      <c r="C110" s="121" t="s">
        <v>179</v>
      </c>
      <c r="D110" s="125"/>
      <c r="E110" s="121" t="s">
        <v>178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69</v>
      </c>
      <c r="B111" s="125"/>
      <c r="C111" s="121" t="s">
        <v>180</v>
      </c>
      <c r="D111" s="125"/>
      <c r="E111" s="121" t="s">
        <v>178</v>
      </c>
      <c r="F111" s="1" t="s">
        <v>2</v>
      </c>
      <c r="G111" s="2">
        <v>18684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77" t="s">
        <v>27</v>
      </c>
      <c r="B113" s="177"/>
      <c r="C113" s="177"/>
      <c r="D113" s="177"/>
      <c r="E113" s="177"/>
      <c r="F113" s="163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63</v>
      </c>
      <c r="B115" s="173"/>
      <c r="C115" s="173"/>
      <c r="D115" s="173"/>
      <c r="E115" s="173"/>
      <c r="F115" s="179" t="s">
        <v>68</v>
      </c>
      <c r="G115" s="180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64</v>
      </c>
      <c r="B116" s="173"/>
      <c r="C116" s="173"/>
      <c r="D116" s="173"/>
      <c r="E116" s="173"/>
      <c r="F116" s="171" t="s">
        <v>29</v>
      </c>
      <c r="G116" s="178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65</v>
      </c>
      <c r="B117" s="174"/>
      <c r="C117" s="174"/>
      <c r="D117" s="174"/>
      <c r="E117" s="174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66</v>
      </c>
      <c r="B118" s="173"/>
      <c r="C118" s="173"/>
      <c r="D118" s="173"/>
      <c r="E118" s="173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67</v>
      </c>
      <c r="B119" s="173"/>
      <c r="C119" s="173"/>
      <c r="D119" s="173"/>
      <c r="E119" s="173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70</v>
      </c>
      <c r="B120" s="125"/>
      <c r="C120" s="121" t="s">
        <v>179</v>
      </c>
      <c r="D120" s="125"/>
      <c r="E120" s="121" t="s">
        <v>178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69</v>
      </c>
      <c r="B121" s="125"/>
      <c r="C121" s="121" t="s">
        <v>180</v>
      </c>
      <c r="D121" s="125"/>
      <c r="E121" s="121" t="s">
        <v>178</v>
      </c>
      <c r="F121" s="1" t="s">
        <v>2</v>
      </c>
      <c r="G121" s="2">
        <v>18684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77" t="s">
        <v>27</v>
      </c>
      <c r="B123" s="177"/>
      <c r="C123" s="177"/>
      <c r="D123" s="177"/>
      <c r="E123" s="177"/>
      <c r="F123" s="163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63</v>
      </c>
      <c r="B125" s="173"/>
      <c r="C125" s="173"/>
      <c r="D125" s="173"/>
      <c r="E125" s="173"/>
      <c r="F125" s="179" t="s">
        <v>68</v>
      </c>
      <c r="G125" s="180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64</v>
      </c>
      <c r="B126" s="173"/>
      <c r="C126" s="173"/>
      <c r="D126" s="173"/>
      <c r="E126" s="173"/>
      <c r="F126" s="171" t="s">
        <v>29</v>
      </c>
      <c r="G126" s="178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65</v>
      </c>
      <c r="B127" s="174"/>
      <c r="C127" s="174"/>
      <c r="D127" s="174"/>
      <c r="E127" s="174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66</v>
      </c>
      <c r="B128" s="173"/>
      <c r="C128" s="173"/>
      <c r="D128" s="173"/>
      <c r="E128" s="173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67</v>
      </c>
      <c r="B129" s="173"/>
      <c r="C129" s="173"/>
      <c r="D129" s="173"/>
      <c r="E129" s="173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70</v>
      </c>
      <c r="B130" s="125"/>
      <c r="C130" s="121" t="s">
        <v>179</v>
      </c>
      <c r="D130" s="125"/>
      <c r="E130" s="121" t="s">
        <v>178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69</v>
      </c>
      <c r="B131" s="125"/>
      <c r="C131" s="121" t="s">
        <v>180</v>
      </c>
      <c r="D131" s="125"/>
      <c r="E131" s="121" t="s">
        <v>178</v>
      </c>
      <c r="F131" s="1" t="s">
        <v>2</v>
      </c>
      <c r="G131" s="2">
        <v>18684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77" t="s">
        <v>27</v>
      </c>
      <c r="B133" s="177"/>
      <c r="C133" s="177"/>
      <c r="D133" s="177"/>
      <c r="E133" s="177"/>
      <c r="F133" s="163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63</v>
      </c>
      <c r="B135" s="173"/>
      <c r="C135" s="173"/>
      <c r="D135" s="173"/>
      <c r="E135" s="173"/>
      <c r="F135" s="179" t="s">
        <v>68</v>
      </c>
      <c r="G135" s="180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64</v>
      </c>
      <c r="B136" s="173"/>
      <c r="C136" s="173"/>
      <c r="D136" s="173"/>
      <c r="E136" s="173"/>
      <c r="F136" s="171" t="s">
        <v>29</v>
      </c>
      <c r="G136" s="178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65</v>
      </c>
      <c r="B137" s="174"/>
      <c r="C137" s="174"/>
      <c r="D137" s="174"/>
      <c r="E137" s="174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66</v>
      </c>
      <c r="B138" s="173"/>
      <c r="C138" s="173"/>
      <c r="D138" s="173"/>
      <c r="E138" s="173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67</v>
      </c>
      <c r="B139" s="173"/>
      <c r="C139" s="173"/>
      <c r="D139" s="173"/>
      <c r="E139" s="173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70</v>
      </c>
      <c r="B140" s="125"/>
      <c r="C140" s="121" t="s">
        <v>179</v>
      </c>
      <c r="D140" s="125"/>
      <c r="E140" s="121" t="s">
        <v>178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69</v>
      </c>
      <c r="B141" s="125"/>
      <c r="C141" s="121" t="s">
        <v>180</v>
      </c>
      <c r="D141" s="125"/>
      <c r="E141" s="121" t="s">
        <v>178</v>
      </c>
      <c r="F141" s="1" t="s">
        <v>2</v>
      </c>
      <c r="G141" s="2">
        <v>18684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77" t="s">
        <v>27</v>
      </c>
      <c r="B143" s="177"/>
      <c r="C143" s="177"/>
      <c r="D143" s="177"/>
      <c r="E143" s="177"/>
      <c r="F143" s="163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63</v>
      </c>
      <c r="B145" s="173"/>
      <c r="C145" s="173"/>
      <c r="D145" s="173"/>
      <c r="E145" s="173"/>
      <c r="F145" s="179" t="s">
        <v>68</v>
      </c>
      <c r="G145" s="180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64</v>
      </c>
      <c r="B146" s="173"/>
      <c r="C146" s="173"/>
      <c r="D146" s="173"/>
      <c r="E146" s="173"/>
      <c r="F146" s="171" t="s">
        <v>29</v>
      </c>
      <c r="G146" s="178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65</v>
      </c>
      <c r="B147" s="174"/>
      <c r="C147" s="174"/>
      <c r="D147" s="174"/>
      <c r="E147" s="174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66</v>
      </c>
      <c r="B148" s="173"/>
      <c r="C148" s="173"/>
      <c r="D148" s="173"/>
      <c r="E148" s="173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67</v>
      </c>
      <c r="B149" s="173"/>
      <c r="C149" s="173"/>
      <c r="D149" s="173"/>
      <c r="E149" s="173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70</v>
      </c>
      <c r="B150" s="125"/>
      <c r="C150" s="121" t="s">
        <v>179</v>
      </c>
      <c r="D150" s="125"/>
      <c r="E150" s="121" t="s">
        <v>178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69</v>
      </c>
      <c r="B151" s="125"/>
      <c r="C151" s="121" t="s">
        <v>180</v>
      </c>
      <c r="D151" s="125"/>
      <c r="E151" s="121" t="s">
        <v>178</v>
      </c>
      <c r="F151" s="1" t="s">
        <v>2</v>
      </c>
      <c r="G151" s="2">
        <v>18684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77" t="s">
        <v>27</v>
      </c>
      <c r="B153" s="177"/>
      <c r="C153" s="177"/>
      <c r="D153" s="177"/>
      <c r="E153" s="177"/>
      <c r="F153" s="163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63</v>
      </c>
      <c r="B155" s="173"/>
      <c r="C155" s="173"/>
      <c r="D155" s="173"/>
      <c r="E155" s="173"/>
      <c r="F155" s="179" t="s">
        <v>68</v>
      </c>
      <c r="G155" s="180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64</v>
      </c>
      <c r="B156" s="173"/>
      <c r="C156" s="173"/>
      <c r="D156" s="173"/>
      <c r="E156" s="173"/>
      <c r="F156" s="171" t="s">
        <v>29</v>
      </c>
      <c r="G156" s="178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65</v>
      </c>
      <c r="B157" s="174"/>
      <c r="C157" s="174"/>
      <c r="D157" s="174"/>
      <c r="E157" s="174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66</v>
      </c>
      <c r="B158" s="173"/>
      <c r="C158" s="173"/>
      <c r="D158" s="173"/>
      <c r="E158" s="173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67</v>
      </c>
      <c r="B159" s="173"/>
      <c r="C159" s="173"/>
      <c r="D159" s="173"/>
      <c r="E159" s="173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70</v>
      </c>
      <c r="B160" s="125"/>
      <c r="C160" s="121" t="s">
        <v>179</v>
      </c>
      <c r="D160" s="125"/>
      <c r="E160" s="121" t="s">
        <v>178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69</v>
      </c>
      <c r="B161" s="125"/>
      <c r="C161" s="121" t="s">
        <v>180</v>
      </c>
      <c r="D161" s="125"/>
      <c r="E161" s="121" t="s">
        <v>178</v>
      </c>
      <c r="F161" s="1" t="s">
        <v>2</v>
      </c>
      <c r="G161" s="2">
        <v>18684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77" t="s">
        <v>27</v>
      </c>
      <c r="B163" s="177"/>
      <c r="C163" s="177"/>
      <c r="D163" s="177"/>
      <c r="E163" s="177"/>
      <c r="F163" s="163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63</v>
      </c>
      <c r="B165" s="173"/>
      <c r="C165" s="173"/>
      <c r="D165" s="173"/>
      <c r="E165" s="173"/>
      <c r="F165" s="179" t="s">
        <v>68</v>
      </c>
      <c r="G165" s="180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64</v>
      </c>
      <c r="B166" s="173"/>
      <c r="C166" s="173"/>
      <c r="D166" s="173"/>
      <c r="E166" s="173"/>
      <c r="F166" s="171" t="s">
        <v>29</v>
      </c>
      <c r="G166" s="178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65</v>
      </c>
      <c r="B167" s="174"/>
      <c r="C167" s="174"/>
      <c r="D167" s="174"/>
      <c r="E167" s="174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66</v>
      </c>
      <c r="B168" s="173"/>
      <c r="C168" s="173"/>
      <c r="D168" s="173"/>
      <c r="E168" s="173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67</v>
      </c>
      <c r="B169" s="173"/>
      <c r="C169" s="173"/>
      <c r="D169" s="173"/>
      <c r="E169" s="173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70</v>
      </c>
      <c r="B170" s="125"/>
      <c r="C170" s="121" t="s">
        <v>179</v>
      </c>
      <c r="D170" s="125"/>
      <c r="E170" s="121" t="s">
        <v>178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69</v>
      </c>
      <c r="B171" s="125"/>
      <c r="C171" s="121" t="s">
        <v>180</v>
      </c>
      <c r="D171" s="125"/>
      <c r="E171" s="121" t="s">
        <v>178</v>
      </c>
      <c r="F171" s="1" t="s">
        <v>2</v>
      </c>
      <c r="G171" s="2">
        <v>18684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77" t="s">
        <v>27</v>
      </c>
      <c r="B173" s="177"/>
      <c r="C173" s="177"/>
      <c r="D173" s="177"/>
      <c r="E173" s="177"/>
      <c r="F173" s="163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159</v>
      </c>
      <c r="J176" s="53" t="s">
        <v>6</v>
      </c>
      <c r="K176" s="89" t="s">
        <v>160</v>
      </c>
      <c r="L176" s="53" t="s">
        <v>7</v>
      </c>
      <c r="M176" s="89" t="s">
        <v>161</v>
      </c>
      <c r="N176" s="53" t="s">
        <v>12</v>
      </c>
      <c r="O176" s="89" t="s">
        <v>162</v>
      </c>
      <c r="P176" s="53" t="s">
        <v>13</v>
      </c>
      <c r="Q176" s="89" t="s">
        <v>163</v>
      </c>
      <c r="R176" s="53" t="s">
        <v>71</v>
      </c>
      <c r="S176" s="89" t="s">
        <v>164</v>
      </c>
    </row>
    <row r="177" spans="1:19" ht="15.75">
      <c r="A177" s="189" t="s">
        <v>87</v>
      </c>
      <c r="B177" s="189"/>
      <c r="C177" s="189"/>
      <c r="D177" s="189"/>
      <c r="E177" s="189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63</v>
      </c>
      <c r="B179" s="173"/>
      <c r="C179" s="173"/>
      <c r="D179" s="173"/>
      <c r="E179" s="173"/>
      <c r="F179" s="179" t="s">
        <v>88</v>
      </c>
      <c r="G179" s="180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64</v>
      </c>
      <c r="B180" s="173"/>
      <c r="C180" s="173"/>
      <c r="D180" s="173"/>
      <c r="E180" s="173"/>
      <c r="F180" s="171" t="s">
        <v>29</v>
      </c>
      <c r="G180" s="178"/>
      <c r="H180" s="23">
        <f>(G181*1.03)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65</v>
      </c>
      <c r="B181" s="174"/>
      <c r="C181" s="174"/>
      <c r="D181" s="174"/>
      <c r="E181" s="174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66</v>
      </c>
      <c r="B182" s="173"/>
      <c r="C182" s="173"/>
      <c r="D182" s="173"/>
      <c r="E182" s="173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67</v>
      </c>
      <c r="B183" s="173"/>
      <c r="C183" s="173"/>
      <c r="D183" s="173"/>
      <c r="E183" s="173"/>
      <c r="F183" s="175" t="s">
        <v>89</v>
      </c>
      <c r="G183" s="176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70</v>
      </c>
      <c r="B184" s="125"/>
      <c r="C184" s="121" t="s">
        <v>179</v>
      </c>
      <c r="D184" s="125"/>
      <c r="E184" s="121" t="s">
        <v>178</v>
      </c>
      <c r="F184" s="179" t="s">
        <v>91</v>
      </c>
      <c r="G184" s="180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69</v>
      </c>
      <c r="B185" s="125"/>
      <c r="C185" s="121" t="s">
        <v>180</v>
      </c>
      <c r="D185" s="125"/>
      <c r="E185" s="121" t="s">
        <v>178</v>
      </c>
      <c r="F185" s="175" t="s">
        <v>92</v>
      </c>
      <c r="G185" s="176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94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90</v>
      </c>
      <c r="G188" s="2">
        <v>18684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93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77" t="s">
        <v>95</v>
      </c>
      <c r="B190" s="177"/>
      <c r="C190" s="177"/>
      <c r="D190" s="177"/>
      <c r="E190" s="177"/>
      <c r="F190" s="163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63</v>
      </c>
      <c r="B192" s="173"/>
      <c r="C192" s="173"/>
      <c r="D192" s="173"/>
      <c r="E192" s="173"/>
      <c r="F192" s="179" t="s">
        <v>88</v>
      </c>
      <c r="G192" s="180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64</v>
      </c>
      <c r="B193" s="173"/>
      <c r="C193" s="173"/>
      <c r="D193" s="173"/>
      <c r="E193" s="173"/>
      <c r="F193" s="171" t="s">
        <v>29</v>
      </c>
      <c r="G193" s="178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65</v>
      </c>
      <c r="B194" s="174"/>
      <c r="C194" s="174"/>
      <c r="D194" s="174"/>
      <c r="E194" s="174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66</v>
      </c>
      <c r="B195" s="173"/>
      <c r="C195" s="173"/>
      <c r="D195" s="173"/>
      <c r="E195" s="173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67</v>
      </c>
      <c r="B196" s="173"/>
      <c r="C196" s="173"/>
      <c r="D196" s="173"/>
      <c r="E196" s="173"/>
      <c r="F196" s="175" t="s">
        <v>89</v>
      </c>
      <c r="G196" s="176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70</v>
      </c>
      <c r="B197" s="125"/>
      <c r="C197" s="121" t="s">
        <v>179</v>
      </c>
      <c r="D197" s="125"/>
      <c r="E197" s="121" t="s">
        <v>178</v>
      </c>
      <c r="F197" s="179" t="s">
        <v>91</v>
      </c>
      <c r="G197" s="180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69</v>
      </c>
      <c r="B198" s="125"/>
      <c r="C198" s="121" t="s">
        <v>180</v>
      </c>
      <c r="D198" s="125"/>
      <c r="E198" s="121" t="s">
        <v>178</v>
      </c>
      <c r="F198" s="175" t="s">
        <v>92</v>
      </c>
      <c r="G198" s="176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94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90</v>
      </c>
      <c r="G201" s="2">
        <v>18684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93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77" t="s">
        <v>95</v>
      </c>
      <c r="B203" s="177"/>
      <c r="C203" s="177"/>
      <c r="D203" s="177"/>
      <c r="E203" s="177"/>
      <c r="F203" s="163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63</v>
      </c>
      <c r="B205" s="173"/>
      <c r="C205" s="173"/>
      <c r="D205" s="173"/>
      <c r="E205" s="173"/>
      <c r="F205" s="179" t="s">
        <v>88</v>
      </c>
      <c r="G205" s="180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64</v>
      </c>
      <c r="B206" s="173"/>
      <c r="C206" s="173"/>
      <c r="D206" s="173"/>
      <c r="E206" s="173"/>
      <c r="F206" s="171" t="s">
        <v>29</v>
      </c>
      <c r="G206" s="178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65</v>
      </c>
      <c r="B207" s="174"/>
      <c r="C207" s="174"/>
      <c r="D207" s="174"/>
      <c r="E207" s="174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66</v>
      </c>
      <c r="B208" s="173"/>
      <c r="C208" s="173"/>
      <c r="D208" s="173"/>
      <c r="E208" s="173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67</v>
      </c>
      <c r="B209" s="173"/>
      <c r="C209" s="173"/>
      <c r="D209" s="173"/>
      <c r="E209" s="173"/>
      <c r="F209" s="175" t="s">
        <v>89</v>
      </c>
      <c r="G209" s="176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70</v>
      </c>
      <c r="B210" s="125"/>
      <c r="C210" s="121" t="s">
        <v>179</v>
      </c>
      <c r="D210" s="125"/>
      <c r="E210" s="121" t="s">
        <v>178</v>
      </c>
      <c r="F210" s="179" t="s">
        <v>91</v>
      </c>
      <c r="G210" s="180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69</v>
      </c>
      <c r="B211" s="125"/>
      <c r="C211" s="121" t="s">
        <v>180</v>
      </c>
      <c r="D211" s="125"/>
      <c r="E211" s="121" t="s">
        <v>178</v>
      </c>
      <c r="F211" s="175" t="s">
        <v>92</v>
      </c>
      <c r="G211" s="176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94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90</v>
      </c>
      <c r="G214" s="2">
        <v>18684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93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77" t="s">
        <v>95</v>
      </c>
      <c r="B216" s="177"/>
      <c r="C216" s="177"/>
      <c r="D216" s="177"/>
      <c r="E216" s="177"/>
      <c r="F216" s="163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63</v>
      </c>
      <c r="B218" s="173"/>
      <c r="C218" s="173"/>
      <c r="D218" s="173"/>
      <c r="E218" s="173"/>
      <c r="F218" s="179" t="s">
        <v>88</v>
      </c>
      <c r="G218" s="180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64</v>
      </c>
      <c r="B219" s="173"/>
      <c r="C219" s="173"/>
      <c r="D219" s="173"/>
      <c r="E219" s="173"/>
      <c r="F219" s="171" t="s">
        <v>29</v>
      </c>
      <c r="G219" s="178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65</v>
      </c>
      <c r="B220" s="174"/>
      <c r="C220" s="174"/>
      <c r="D220" s="174"/>
      <c r="E220" s="174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66</v>
      </c>
      <c r="B221" s="173"/>
      <c r="C221" s="173"/>
      <c r="D221" s="173"/>
      <c r="E221" s="173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67</v>
      </c>
      <c r="B222" s="173"/>
      <c r="C222" s="173"/>
      <c r="D222" s="173"/>
      <c r="E222" s="173"/>
      <c r="F222" s="175" t="s">
        <v>89</v>
      </c>
      <c r="G222" s="176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70</v>
      </c>
      <c r="B223" s="125"/>
      <c r="C223" s="121" t="s">
        <v>179</v>
      </c>
      <c r="D223" s="125"/>
      <c r="E223" s="121" t="s">
        <v>178</v>
      </c>
      <c r="F223" s="179" t="s">
        <v>91</v>
      </c>
      <c r="G223" s="180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69</v>
      </c>
      <c r="B224" s="125"/>
      <c r="C224" s="121" t="s">
        <v>180</v>
      </c>
      <c r="D224" s="125"/>
      <c r="E224" s="121" t="s">
        <v>178</v>
      </c>
      <c r="F224" s="175" t="s">
        <v>92</v>
      </c>
      <c r="G224" s="176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94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90</v>
      </c>
      <c r="G227" s="2">
        <v>18684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93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77" t="s">
        <v>95</v>
      </c>
      <c r="B229" s="177"/>
      <c r="C229" s="177"/>
      <c r="D229" s="177"/>
      <c r="E229" s="177"/>
      <c r="F229" s="163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63</v>
      </c>
      <c r="B231" s="173"/>
      <c r="C231" s="173"/>
      <c r="D231" s="173"/>
      <c r="E231" s="173"/>
      <c r="F231" s="179" t="s">
        <v>88</v>
      </c>
      <c r="G231" s="180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64</v>
      </c>
      <c r="B232" s="173"/>
      <c r="C232" s="173"/>
      <c r="D232" s="173"/>
      <c r="E232" s="173"/>
      <c r="F232" s="171" t="s">
        <v>29</v>
      </c>
      <c r="G232" s="178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65</v>
      </c>
      <c r="B233" s="174"/>
      <c r="C233" s="174"/>
      <c r="D233" s="174"/>
      <c r="E233" s="174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66</v>
      </c>
      <c r="B234" s="173"/>
      <c r="C234" s="173"/>
      <c r="D234" s="173"/>
      <c r="E234" s="173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67</v>
      </c>
      <c r="B235" s="173"/>
      <c r="C235" s="173"/>
      <c r="D235" s="173"/>
      <c r="E235" s="173"/>
      <c r="F235" s="175" t="s">
        <v>89</v>
      </c>
      <c r="G235" s="176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70</v>
      </c>
      <c r="B236" s="125"/>
      <c r="C236" s="121" t="s">
        <v>179</v>
      </c>
      <c r="D236" s="125"/>
      <c r="E236" s="121" t="s">
        <v>178</v>
      </c>
      <c r="F236" s="179" t="s">
        <v>91</v>
      </c>
      <c r="G236" s="180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69</v>
      </c>
      <c r="B237" s="125"/>
      <c r="C237" s="121" t="s">
        <v>180</v>
      </c>
      <c r="D237" s="125"/>
      <c r="E237" s="121" t="s">
        <v>178</v>
      </c>
      <c r="F237" s="175" t="s">
        <v>92</v>
      </c>
      <c r="G237" s="176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94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90</v>
      </c>
      <c r="G240" s="2">
        <v>18684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93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77" t="s">
        <v>95</v>
      </c>
      <c r="B242" s="177"/>
      <c r="C242" s="177"/>
      <c r="D242" s="177"/>
      <c r="E242" s="177"/>
      <c r="F242" s="163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63</v>
      </c>
      <c r="B244" s="173"/>
      <c r="C244" s="173"/>
      <c r="D244" s="173"/>
      <c r="E244" s="173"/>
      <c r="F244" s="179" t="s">
        <v>88</v>
      </c>
      <c r="G244" s="180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64</v>
      </c>
      <c r="B245" s="173"/>
      <c r="C245" s="173"/>
      <c r="D245" s="173"/>
      <c r="E245" s="173"/>
      <c r="F245" s="171" t="s">
        <v>29</v>
      </c>
      <c r="G245" s="178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65</v>
      </c>
      <c r="B246" s="174"/>
      <c r="C246" s="174"/>
      <c r="D246" s="174"/>
      <c r="E246" s="174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66</v>
      </c>
      <c r="B247" s="173"/>
      <c r="C247" s="173"/>
      <c r="D247" s="173"/>
      <c r="E247" s="173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67</v>
      </c>
      <c r="B248" s="173"/>
      <c r="C248" s="173"/>
      <c r="D248" s="173"/>
      <c r="E248" s="173"/>
      <c r="F248" s="175" t="s">
        <v>89</v>
      </c>
      <c r="G248" s="176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70</v>
      </c>
      <c r="B249" s="125"/>
      <c r="C249" s="121" t="s">
        <v>179</v>
      </c>
      <c r="D249" s="125"/>
      <c r="E249" s="121" t="s">
        <v>178</v>
      </c>
      <c r="F249" s="179" t="s">
        <v>91</v>
      </c>
      <c r="G249" s="180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69</v>
      </c>
      <c r="B250" s="125"/>
      <c r="C250" s="121" t="s">
        <v>180</v>
      </c>
      <c r="D250" s="125"/>
      <c r="E250" s="121" t="s">
        <v>178</v>
      </c>
      <c r="F250" s="175" t="s">
        <v>92</v>
      </c>
      <c r="G250" s="176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94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90</v>
      </c>
      <c r="G253" s="2">
        <v>18684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93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77" t="s">
        <v>95</v>
      </c>
      <c r="B255" s="177"/>
      <c r="C255" s="177"/>
      <c r="D255" s="177"/>
      <c r="E255" s="177"/>
      <c r="F255" s="163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63</v>
      </c>
      <c r="B257" s="173"/>
      <c r="C257" s="173"/>
      <c r="D257" s="173"/>
      <c r="E257" s="173"/>
      <c r="F257" s="179" t="s">
        <v>88</v>
      </c>
      <c r="G257" s="180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64</v>
      </c>
      <c r="B258" s="173"/>
      <c r="C258" s="173"/>
      <c r="D258" s="173"/>
      <c r="E258" s="173"/>
      <c r="F258" s="171" t="s">
        <v>29</v>
      </c>
      <c r="G258" s="178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65</v>
      </c>
      <c r="B259" s="174"/>
      <c r="C259" s="174"/>
      <c r="D259" s="174"/>
      <c r="E259" s="174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66</v>
      </c>
      <c r="B260" s="173"/>
      <c r="C260" s="173"/>
      <c r="D260" s="173"/>
      <c r="E260" s="173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67</v>
      </c>
      <c r="B261" s="173"/>
      <c r="C261" s="173"/>
      <c r="D261" s="173"/>
      <c r="E261" s="173"/>
      <c r="F261" s="175" t="s">
        <v>89</v>
      </c>
      <c r="G261" s="176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70</v>
      </c>
      <c r="B262" s="125"/>
      <c r="C262" s="121" t="s">
        <v>179</v>
      </c>
      <c r="D262" s="125"/>
      <c r="E262" s="121" t="s">
        <v>178</v>
      </c>
      <c r="F262" s="179" t="s">
        <v>91</v>
      </c>
      <c r="G262" s="180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69</v>
      </c>
      <c r="B263" s="125"/>
      <c r="C263" s="121" t="s">
        <v>180</v>
      </c>
      <c r="D263" s="125"/>
      <c r="E263" s="121" t="s">
        <v>178</v>
      </c>
      <c r="F263" s="175" t="s">
        <v>92</v>
      </c>
      <c r="G263" s="176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94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90</v>
      </c>
      <c r="G266" s="2">
        <v>18684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93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77" t="s">
        <v>95</v>
      </c>
      <c r="B268" s="177"/>
      <c r="C268" s="177"/>
      <c r="D268" s="177"/>
      <c r="E268" s="177"/>
      <c r="F268" s="163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63</v>
      </c>
      <c r="B270" s="173"/>
      <c r="C270" s="173"/>
      <c r="D270" s="173"/>
      <c r="E270" s="173"/>
      <c r="F270" s="179" t="s">
        <v>88</v>
      </c>
      <c r="G270" s="180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64</v>
      </c>
      <c r="B271" s="173"/>
      <c r="C271" s="173"/>
      <c r="D271" s="173"/>
      <c r="E271" s="173"/>
      <c r="F271" s="171" t="s">
        <v>29</v>
      </c>
      <c r="G271" s="178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65</v>
      </c>
      <c r="B272" s="174"/>
      <c r="C272" s="174"/>
      <c r="D272" s="174"/>
      <c r="E272" s="174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66</v>
      </c>
      <c r="B273" s="173"/>
      <c r="C273" s="173"/>
      <c r="D273" s="173"/>
      <c r="E273" s="173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67</v>
      </c>
      <c r="B274" s="173"/>
      <c r="C274" s="173"/>
      <c r="D274" s="173"/>
      <c r="E274" s="173"/>
      <c r="F274" s="175" t="s">
        <v>89</v>
      </c>
      <c r="G274" s="176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70</v>
      </c>
      <c r="B275" s="125"/>
      <c r="C275" s="121" t="s">
        <v>179</v>
      </c>
      <c r="D275" s="125"/>
      <c r="E275" s="121" t="s">
        <v>178</v>
      </c>
      <c r="F275" s="179" t="s">
        <v>91</v>
      </c>
      <c r="G275" s="180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69</v>
      </c>
      <c r="B276" s="125"/>
      <c r="C276" s="121" t="s">
        <v>180</v>
      </c>
      <c r="D276" s="125"/>
      <c r="E276" s="121" t="s">
        <v>178</v>
      </c>
      <c r="F276" s="175" t="s">
        <v>92</v>
      </c>
      <c r="G276" s="176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94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90</v>
      </c>
      <c r="G279" s="2">
        <v>18684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93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77" t="s">
        <v>95</v>
      </c>
      <c r="B281" s="177"/>
      <c r="C281" s="177"/>
      <c r="D281" s="177"/>
      <c r="E281" s="177"/>
      <c r="F281" s="163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63</v>
      </c>
      <c r="B283" s="173"/>
      <c r="C283" s="173"/>
      <c r="D283" s="173"/>
      <c r="E283" s="173"/>
      <c r="F283" s="179" t="s">
        <v>88</v>
      </c>
      <c r="G283" s="180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64</v>
      </c>
      <c r="B284" s="173"/>
      <c r="C284" s="173"/>
      <c r="D284" s="173"/>
      <c r="E284" s="173"/>
      <c r="F284" s="171" t="s">
        <v>29</v>
      </c>
      <c r="G284" s="178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65</v>
      </c>
      <c r="B285" s="174"/>
      <c r="C285" s="174"/>
      <c r="D285" s="174"/>
      <c r="E285" s="174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66</v>
      </c>
      <c r="B286" s="173"/>
      <c r="C286" s="173"/>
      <c r="D286" s="173"/>
      <c r="E286" s="173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67</v>
      </c>
      <c r="B287" s="173"/>
      <c r="C287" s="173"/>
      <c r="D287" s="173"/>
      <c r="E287" s="173"/>
      <c r="F287" s="175" t="s">
        <v>89</v>
      </c>
      <c r="G287" s="176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70</v>
      </c>
      <c r="B288" s="125"/>
      <c r="C288" s="121" t="s">
        <v>179</v>
      </c>
      <c r="D288" s="125"/>
      <c r="E288" s="121" t="s">
        <v>178</v>
      </c>
      <c r="F288" s="179" t="s">
        <v>91</v>
      </c>
      <c r="G288" s="180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69</v>
      </c>
      <c r="B289" s="125"/>
      <c r="C289" s="121" t="s">
        <v>180</v>
      </c>
      <c r="D289" s="125"/>
      <c r="E289" s="121" t="s">
        <v>178</v>
      </c>
      <c r="F289" s="175" t="s">
        <v>92</v>
      </c>
      <c r="G289" s="176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94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90</v>
      </c>
      <c r="G292" s="2">
        <v>18684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93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77" t="s">
        <v>95</v>
      </c>
      <c r="B294" s="177"/>
      <c r="C294" s="177"/>
      <c r="D294" s="177"/>
      <c r="E294" s="177"/>
      <c r="F294" s="163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63</v>
      </c>
      <c r="B296" s="173"/>
      <c r="C296" s="173"/>
      <c r="D296" s="173"/>
      <c r="E296" s="173"/>
      <c r="F296" s="179" t="s">
        <v>88</v>
      </c>
      <c r="G296" s="180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64</v>
      </c>
      <c r="B297" s="173"/>
      <c r="C297" s="173"/>
      <c r="D297" s="173"/>
      <c r="E297" s="173"/>
      <c r="F297" s="171" t="s">
        <v>29</v>
      </c>
      <c r="G297" s="178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65</v>
      </c>
      <c r="B298" s="174"/>
      <c r="C298" s="174"/>
      <c r="D298" s="174"/>
      <c r="E298" s="174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66</v>
      </c>
      <c r="B299" s="173"/>
      <c r="C299" s="173"/>
      <c r="D299" s="173"/>
      <c r="E299" s="173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67</v>
      </c>
      <c r="B300" s="173"/>
      <c r="C300" s="173"/>
      <c r="D300" s="173"/>
      <c r="E300" s="173"/>
      <c r="F300" s="175" t="s">
        <v>89</v>
      </c>
      <c r="G300" s="176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70</v>
      </c>
      <c r="B301" s="125"/>
      <c r="C301" s="121" t="s">
        <v>179</v>
      </c>
      <c r="D301" s="125"/>
      <c r="E301" s="121" t="s">
        <v>178</v>
      </c>
      <c r="F301" s="179" t="s">
        <v>91</v>
      </c>
      <c r="G301" s="180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69</v>
      </c>
      <c r="B302" s="125"/>
      <c r="C302" s="121" t="s">
        <v>180</v>
      </c>
      <c r="D302" s="125"/>
      <c r="E302" s="121" t="s">
        <v>178</v>
      </c>
      <c r="F302" s="175" t="s">
        <v>92</v>
      </c>
      <c r="G302" s="176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94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90</v>
      </c>
      <c r="G305" s="2">
        <v>18684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93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77" t="s">
        <v>95</v>
      </c>
      <c r="B307" s="177"/>
      <c r="C307" s="177"/>
      <c r="D307" s="177"/>
      <c r="E307" s="177"/>
      <c r="F307" s="163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s="54" customFormat="1" ht="12.75">
      <c r="A309" s="66"/>
      <c r="B309" s="66"/>
      <c r="C309" s="66"/>
      <c r="D309" s="66"/>
      <c r="E309" s="66"/>
      <c r="H309" s="55"/>
      <c r="I309" s="91"/>
      <c r="K309" s="90"/>
      <c r="M309" s="90"/>
      <c r="O309" s="90"/>
      <c r="Q309" s="90"/>
      <c r="S309" s="90"/>
    </row>
    <row r="310" spans="1:19" s="117" customFormat="1" ht="25.5">
      <c r="A310" s="116"/>
      <c r="B310" s="116"/>
      <c r="C310" s="116"/>
      <c r="D310" s="116"/>
      <c r="E310" s="116"/>
      <c r="G310" s="53" t="s">
        <v>9</v>
      </c>
      <c r="H310" s="53" t="s">
        <v>0</v>
      </c>
      <c r="I310" s="89" t="s">
        <v>159</v>
      </c>
      <c r="J310" s="53" t="s">
        <v>6</v>
      </c>
      <c r="K310" s="89" t="s">
        <v>160</v>
      </c>
      <c r="L310" s="53" t="s">
        <v>7</v>
      </c>
      <c r="M310" s="89" t="s">
        <v>161</v>
      </c>
      <c r="N310" s="53" t="s">
        <v>12</v>
      </c>
      <c r="O310" s="89" t="s">
        <v>162</v>
      </c>
      <c r="P310" s="53" t="s">
        <v>13</v>
      </c>
      <c r="Q310" s="89" t="s">
        <v>163</v>
      </c>
      <c r="R310" s="53" t="s">
        <v>71</v>
      </c>
      <c r="S310" s="89" t="s">
        <v>164</v>
      </c>
    </row>
    <row r="311" spans="1:19" ht="15.75">
      <c r="A311" s="189" t="s">
        <v>96</v>
      </c>
      <c r="B311" s="189"/>
      <c r="C311" s="189"/>
      <c r="D311" s="189"/>
      <c r="E311" s="189"/>
      <c r="G311" s="4"/>
      <c r="H311" s="4"/>
      <c r="I311" s="95"/>
      <c r="J311" s="4"/>
      <c r="K311" s="95"/>
      <c r="L311" s="4"/>
      <c r="M311" s="95"/>
      <c r="N311" s="4"/>
      <c r="O311" s="95"/>
      <c r="P311" s="4"/>
      <c r="Q311" s="95"/>
      <c r="R311" s="4"/>
      <c r="S311" s="90"/>
    </row>
    <row r="312" spans="7:19" s="54" customFormat="1" ht="12.75">
      <c r="G312" s="65"/>
      <c r="H312" s="55"/>
      <c r="I312" s="91"/>
      <c r="J312" s="55"/>
      <c r="K312" s="91"/>
      <c r="L312" s="55"/>
      <c r="M312" s="91"/>
      <c r="N312" s="55"/>
      <c r="O312" s="91"/>
      <c r="P312" s="55"/>
      <c r="Q312" s="91"/>
      <c r="R312" s="55"/>
      <c r="S312" s="90"/>
    </row>
    <row r="313" spans="1:19" ht="12.75">
      <c r="A313" s="50" t="s">
        <v>63</v>
      </c>
      <c r="B313" s="173"/>
      <c r="C313" s="173"/>
      <c r="D313" s="173"/>
      <c r="E313" s="173"/>
      <c r="F313" s="171" t="s">
        <v>28</v>
      </c>
      <c r="G313" s="172"/>
      <c r="H313" s="105"/>
      <c r="I313" s="107"/>
      <c r="J313" s="105"/>
      <c r="K313" s="107"/>
      <c r="L313" s="105"/>
      <c r="M313" s="107"/>
      <c r="N313" s="105"/>
      <c r="O313" s="107"/>
      <c r="P313" s="105"/>
      <c r="Q313" s="107"/>
      <c r="S313" s="90"/>
    </row>
    <row r="314" spans="1:19" ht="12.75">
      <c r="A314" s="50" t="s">
        <v>64</v>
      </c>
      <c r="B314" s="173"/>
      <c r="C314" s="173"/>
      <c r="D314" s="173"/>
      <c r="E314" s="173"/>
      <c r="F314" s="16"/>
      <c r="G314" s="55" t="s">
        <v>98</v>
      </c>
      <c r="H314" s="70"/>
      <c r="I314" s="108"/>
      <c r="J314" s="70"/>
      <c r="K314" s="108"/>
      <c r="L314" s="70"/>
      <c r="M314" s="108"/>
      <c r="N314" s="70"/>
      <c r="O314" s="108"/>
      <c r="P314" s="70"/>
      <c r="Q314" s="108"/>
      <c r="R314" s="2"/>
      <c r="S314" s="90"/>
    </row>
    <row r="315" spans="1:19" ht="12.75">
      <c r="A315" s="51" t="s">
        <v>65</v>
      </c>
      <c r="B315" s="174"/>
      <c r="C315" s="174"/>
      <c r="D315" s="174"/>
      <c r="E315" s="174"/>
      <c r="F315" s="7" t="s">
        <v>51</v>
      </c>
      <c r="G315" s="24"/>
      <c r="H315" s="2"/>
      <c r="I315" s="91"/>
      <c r="J315" s="2"/>
      <c r="K315" s="91"/>
      <c r="L315" s="2"/>
      <c r="M315" s="91"/>
      <c r="N315" s="2"/>
      <c r="O315" s="91"/>
      <c r="P315" s="2"/>
      <c r="Q315" s="91"/>
      <c r="R315" s="2"/>
      <c r="S315" s="90"/>
    </row>
    <row r="316" spans="1:19" ht="12.75">
      <c r="A316" s="50" t="s">
        <v>66</v>
      </c>
      <c r="B316" s="173"/>
      <c r="C316" s="173"/>
      <c r="D316" s="173"/>
      <c r="E316" s="173"/>
      <c r="F316" s="175" t="s">
        <v>14</v>
      </c>
      <c r="G316" s="176"/>
      <c r="H316" s="14">
        <f aca="true" t="shared" si="160" ref="H316:Q316">($G315*H313*H314)</f>
        <v>0</v>
      </c>
      <c r="I316" s="92">
        <f t="shared" si="160"/>
        <v>0</v>
      </c>
      <c r="J316" s="14">
        <f t="shared" si="160"/>
        <v>0</v>
      </c>
      <c r="K316" s="92">
        <f t="shared" si="160"/>
        <v>0</v>
      </c>
      <c r="L316" s="14">
        <f t="shared" si="160"/>
        <v>0</v>
      </c>
      <c r="M316" s="92">
        <f t="shared" si="160"/>
        <v>0</v>
      </c>
      <c r="N316" s="14">
        <f t="shared" si="160"/>
        <v>0</v>
      </c>
      <c r="O316" s="92">
        <f t="shared" si="160"/>
        <v>0</v>
      </c>
      <c r="P316" s="14">
        <f t="shared" si="160"/>
        <v>0</v>
      </c>
      <c r="Q316" s="92">
        <f t="shared" si="160"/>
        <v>0</v>
      </c>
      <c r="R316" s="2">
        <f>SUM(H316+J316+L316+N316+P316)</f>
        <v>0</v>
      </c>
      <c r="S316" s="91">
        <f>SUM(I316+K316+M316+O316+Q316)</f>
        <v>0</v>
      </c>
    </row>
    <row r="317" spans="1:19" ht="12.75">
      <c r="A317" s="50" t="s">
        <v>67</v>
      </c>
      <c r="B317" s="173"/>
      <c r="C317" s="173"/>
      <c r="D317" s="173"/>
      <c r="E317" s="173"/>
      <c r="F317" s="7" t="s">
        <v>1</v>
      </c>
      <c r="G317" s="6">
        <v>0.08</v>
      </c>
      <c r="H317" s="2">
        <f aca="true" t="shared" si="161" ref="H317:Q317">(H316*$G317)</f>
        <v>0</v>
      </c>
      <c r="I317" s="91">
        <f t="shared" si="161"/>
        <v>0</v>
      </c>
      <c r="J317" s="2">
        <f t="shared" si="161"/>
        <v>0</v>
      </c>
      <c r="K317" s="91">
        <f t="shared" si="161"/>
        <v>0</v>
      </c>
      <c r="L317" s="2">
        <f t="shared" si="161"/>
        <v>0</v>
      </c>
      <c r="M317" s="91">
        <f t="shared" si="161"/>
        <v>0</v>
      </c>
      <c r="N317" s="2">
        <f t="shared" si="161"/>
        <v>0</v>
      </c>
      <c r="O317" s="91">
        <f t="shared" si="161"/>
        <v>0</v>
      </c>
      <c r="P317" s="2">
        <f t="shared" si="161"/>
        <v>0</v>
      </c>
      <c r="Q317" s="91">
        <f t="shared" si="161"/>
        <v>0</v>
      </c>
      <c r="R317" s="2">
        <f>SUM(H317+J317+L317+N317+P317)</f>
        <v>0</v>
      </c>
      <c r="S317" s="91">
        <f>SUM(I317+K317+M317+O317+Q317)</f>
        <v>0</v>
      </c>
    </row>
    <row r="318" spans="1:19" ht="12.75">
      <c r="A318" s="52" t="s">
        <v>70</v>
      </c>
      <c r="B318" s="125"/>
      <c r="C318" s="121" t="s">
        <v>179</v>
      </c>
      <c r="D318" s="125"/>
      <c r="E318" s="121" t="s">
        <v>178</v>
      </c>
      <c r="G318" s="2"/>
      <c r="H318" s="13"/>
      <c r="I318" s="94"/>
      <c r="J318" s="13"/>
      <c r="K318" s="94"/>
      <c r="L318" s="13"/>
      <c r="M318" s="94"/>
      <c r="N318" s="13"/>
      <c r="O318" s="94"/>
      <c r="P318" s="13"/>
      <c r="Q318" s="94"/>
      <c r="R318" s="13"/>
      <c r="S318" s="94"/>
    </row>
    <row r="319" spans="1:19" ht="12.75">
      <c r="A319" s="52" t="s">
        <v>69</v>
      </c>
      <c r="B319" s="125"/>
      <c r="C319" s="121" t="s">
        <v>180</v>
      </c>
      <c r="D319" s="125"/>
      <c r="E319" s="121" t="s">
        <v>178</v>
      </c>
      <c r="F319" s="169" t="s">
        <v>95</v>
      </c>
      <c r="G319" s="170"/>
      <c r="H319" s="8">
        <f aca="true" t="shared" si="162" ref="H319:S319">SUM(H316:H317)</f>
        <v>0</v>
      </c>
      <c r="I319" s="93">
        <f t="shared" si="162"/>
        <v>0</v>
      </c>
      <c r="J319" s="8">
        <f t="shared" si="162"/>
        <v>0</v>
      </c>
      <c r="K319" s="93">
        <f t="shared" si="162"/>
        <v>0</v>
      </c>
      <c r="L319" s="8">
        <f t="shared" si="162"/>
        <v>0</v>
      </c>
      <c r="M319" s="93">
        <f t="shared" si="162"/>
        <v>0</v>
      </c>
      <c r="N319" s="8">
        <f t="shared" si="162"/>
        <v>0</v>
      </c>
      <c r="O319" s="93">
        <f t="shared" si="162"/>
        <v>0</v>
      </c>
      <c r="P319" s="8">
        <f t="shared" si="162"/>
        <v>0</v>
      </c>
      <c r="Q319" s="93">
        <f t="shared" si="162"/>
        <v>0</v>
      </c>
      <c r="R319" s="8">
        <f t="shared" si="162"/>
        <v>0</v>
      </c>
      <c r="S319" s="93">
        <f t="shared" si="162"/>
        <v>0</v>
      </c>
    </row>
    <row r="320" spans="1:19" ht="12.75">
      <c r="A320" s="41"/>
      <c r="B320" s="41"/>
      <c r="C320" s="41"/>
      <c r="D320" s="41"/>
      <c r="E320" s="41"/>
      <c r="F320" s="42"/>
      <c r="G320" s="37"/>
      <c r="H320" s="43"/>
      <c r="I320" s="93"/>
      <c r="J320" s="43"/>
      <c r="K320" s="93"/>
      <c r="L320" s="43"/>
      <c r="M320" s="93"/>
      <c r="N320" s="43"/>
      <c r="O320" s="93"/>
      <c r="P320" s="43"/>
      <c r="Q320" s="93"/>
      <c r="R320" s="43"/>
      <c r="S320" s="90"/>
    </row>
    <row r="321" spans="1:19" ht="12.75">
      <c r="A321" s="50" t="s">
        <v>63</v>
      </c>
      <c r="B321" s="173"/>
      <c r="C321" s="173"/>
      <c r="D321" s="173"/>
      <c r="E321" s="173"/>
      <c r="F321" s="171" t="s">
        <v>28</v>
      </c>
      <c r="G321" s="172"/>
      <c r="H321" s="105"/>
      <c r="I321" s="107"/>
      <c r="J321" s="105"/>
      <c r="K321" s="107"/>
      <c r="L321" s="105"/>
      <c r="M321" s="107"/>
      <c r="N321" s="105"/>
      <c r="O321" s="107"/>
      <c r="P321" s="105"/>
      <c r="Q321" s="107"/>
      <c r="S321" s="90"/>
    </row>
    <row r="322" spans="1:19" ht="12.75">
      <c r="A322" s="50" t="s">
        <v>64</v>
      </c>
      <c r="B322" s="173"/>
      <c r="C322" s="173"/>
      <c r="D322" s="173"/>
      <c r="E322" s="173"/>
      <c r="F322" s="16"/>
      <c r="G322" s="55" t="s">
        <v>98</v>
      </c>
      <c r="H322" s="70"/>
      <c r="I322" s="108"/>
      <c r="J322" s="70"/>
      <c r="K322" s="108"/>
      <c r="L322" s="70"/>
      <c r="M322" s="108"/>
      <c r="N322" s="70"/>
      <c r="O322" s="108"/>
      <c r="P322" s="70"/>
      <c r="Q322" s="108"/>
      <c r="R322" s="2"/>
      <c r="S322" s="90"/>
    </row>
    <row r="323" spans="1:19" ht="12.75">
      <c r="A323" s="51" t="s">
        <v>65</v>
      </c>
      <c r="B323" s="174"/>
      <c r="C323" s="174"/>
      <c r="D323" s="174"/>
      <c r="E323" s="174"/>
      <c r="F323" s="7" t="s">
        <v>51</v>
      </c>
      <c r="G323" s="24"/>
      <c r="H323" s="2"/>
      <c r="I323" s="91"/>
      <c r="J323" s="2"/>
      <c r="K323" s="91"/>
      <c r="L323" s="2"/>
      <c r="M323" s="91"/>
      <c r="N323" s="2"/>
      <c r="O323" s="91"/>
      <c r="P323" s="2"/>
      <c r="Q323" s="91"/>
      <c r="R323" s="2"/>
      <c r="S323" s="90"/>
    </row>
    <row r="324" spans="1:19" ht="12.75">
      <c r="A324" s="50" t="s">
        <v>66</v>
      </c>
      <c r="B324" s="173"/>
      <c r="C324" s="173"/>
      <c r="D324" s="173"/>
      <c r="E324" s="173"/>
      <c r="F324" s="175" t="s">
        <v>14</v>
      </c>
      <c r="G324" s="176"/>
      <c r="H324" s="14">
        <f aca="true" t="shared" si="163" ref="H324:Q324">($G323*H321*H322)</f>
        <v>0</v>
      </c>
      <c r="I324" s="92">
        <f t="shared" si="163"/>
        <v>0</v>
      </c>
      <c r="J324" s="14">
        <f t="shared" si="163"/>
        <v>0</v>
      </c>
      <c r="K324" s="92">
        <f t="shared" si="163"/>
        <v>0</v>
      </c>
      <c r="L324" s="14">
        <f t="shared" si="163"/>
        <v>0</v>
      </c>
      <c r="M324" s="92">
        <f t="shared" si="163"/>
        <v>0</v>
      </c>
      <c r="N324" s="14">
        <f t="shared" si="163"/>
        <v>0</v>
      </c>
      <c r="O324" s="92">
        <f t="shared" si="163"/>
        <v>0</v>
      </c>
      <c r="P324" s="14">
        <f t="shared" si="163"/>
        <v>0</v>
      </c>
      <c r="Q324" s="92">
        <f t="shared" si="163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67</v>
      </c>
      <c r="B325" s="173"/>
      <c r="C325" s="173"/>
      <c r="D325" s="173"/>
      <c r="E325" s="173"/>
      <c r="F325" s="7" t="s">
        <v>1</v>
      </c>
      <c r="G325" s="6">
        <v>0.08</v>
      </c>
      <c r="H325" s="2">
        <f aca="true" t="shared" si="164" ref="H325:Q325">(H324*$G325)</f>
        <v>0</v>
      </c>
      <c r="I325" s="91">
        <f t="shared" si="164"/>
        <v>0</v>
      </c>
      <c r="J325" s="2">
        <f t="shared" si="164"/>
        <v>0</v>
      </c>
      <c r="K325" s="91">
        <f t="shared" si="164"/>
        <v>0</v>
      </c>
      <c r="L325" s="2">
        <f t="shared" si="164"/>
        <v>0</v>
      </c>
      <c r="M325" s="91">
        <f t="shared" si="164"/>
        <v>0</v>
      </c>
      <c r="N325" s="2">
        <f t="shared" si="164"/>
        <v>0</v>
      </c>
      <c r="O325" s="91">
        <f t="shared" si="164"/>
        <v>0</v>
      </c>
      <c r="P325" s="2">
        <f t="shared" si="164"/>
        <v>0</v>
      </c>
      <c r="Q325" s="91">
        <f t="shared" si="164"/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2" t="s">
        <v>70</v>
      </c>
      <c r="B326" s="125"/>
      <c r="C326" s="121" t="s">
        <v>179</v>
      </c>
      <c r="D326" s="125"/>
      <c r="E326" s="121" t="s">
        <v>178</v>
      </c>
      <c r="G326" s="2"/>
      <c r="H326" s="13"/>
      <c r="I326" s="94"/>
      <c r="J326" s="13"/>
      <c r="K326" s="94"/>
      <c r="L326" s="13"/>
      <c r="M326" s="94"/>
      <c r="N326" s="13"/>
      <c r="O326" s="94"/>
      <c r="P326" s="13"/>
      <c r="Q326" s="94"/>
      <c r="R326" s="13"/>
      <c r="S326" s="94"/>
    </row>
    <row r="327" spans="1:19" ht="12.75">
      <c r="A327" s="52" t="s">
        <v>69</v>
      </c>
      <c r="B327" s="125"/>
      <c r="C327" s="121" t="s">
        <v>180</v>
      </c>
      <c r="D327" s="125"/>
      <c r="E327" s="121" t="s">
        <v>178</v>
      </c>
      <c r="F327" s="169" t="s">
        <v>95</v>
      </c>
      <c r="G327" s="170"/>
      <c r="H327" s="8">
        <f aca="true" t="shared" si="165" ref="H327:S327">SUM(H324:H325)</f>
        <v>0</v>
      </c>
      <c r="I327" s="93">
        <f t="shared" si="165"/>
        <v>0</v>
      </c>
      <c r="J327" s="8">
        <f t="shared" si="165"/>
        <v>0</v>
      </c>
      <c r="K327" s="93">
        <f t="shared" si="165"/>
        <v>0</v>
      </c>
      <c r="L327" s="8">
        <f t="shared" si="165"/>
        <v>0</v>
      </c>
      <c r="M327" s="93">
        <f t="shared" si="165"/>
        <v>0</v>
      </c>
      <c r="N327" s="8">
        <f t="shared" si="165"/>
        <v>0</v>
      </c>
      <c r="O327" s="93">
        <f t="shared" si="165"/>
        <v>0</v>
      </c>
      <c r="P327" s="8">
        <f t="shared" si="165"/>
        <v>0</v>
      </c>
      <c r="Q327" s="93">
        <f t="shared" si="165"/>
        <v>0</v>
      </c>
      <c r="R327" s="8">
        <f t="shared" si="165"/>
        <v>0</v>
      </c>
      <c r="S327" s="93">
        <f t="shared" si="165"/>
        <v>0</v>
      </c>
    </row>
    <row r="328" spans="1:19" ht="12.75">
      <c r="A328" s="41"/>
      <c r="B328" s="41"/>
      <c r="C328" s="41"/>
      <c r="D328" s="41"/>
      <c r="E328" s="41"/>
      <c r="F328" s="42"/>
      <c r="G328" s="37"/>
      <c r="H328" s="43"/>
      <c r="I328" s="93"/>
      <c r="J328" s="43"/>
      <c r="K328" s="93"/>
      <c r="L328" s="43"/>
      <c r="M328" s="93"/>
      <c r="N328" s="43"/>
      <c r="O328" s="93"/>
      <c r="P328" s="43"/>
      <c r="Q328" s="93"/>
      <c r="R328" s="43"/>
      <c r="S328" s="90"/>
    </row>
    <row r="329" spans="1:19" ht="12.75">
      <c r="A329" s="50" t="s">
        <v>63</v>
      </c>
      <c r="B329" s="173"/>
      <c r="C329" s="173"/>
      <c r="D329" s="173"/>
      <c r="E329" s="173"/>
      <c r="F329" s="171" t="s">
        <v>28</v>
      </c>
      <c r="G329" s="172"/>
      <c r="H329" s="105"/>
      <c r="I329" s="107"/>
      <c r="J329" s="105"/>
      <c r="K329" s="107"/>
      <c r="L329" s="105"/>
      <c r="M329" s="107"/>
      <c r="N329" s="105"/>
      <c r="O329" s="107"/>
      <c r="P329" s="105"/>
      <c r="Q329" s="107"/>
      <c r="S329" s="90"/>
    </row>
    <row r="330" spans="1:19" ht="12.75">
      <c r="A330" s="50" t="s">
        <v>64</v>
      </c>
      <c r="B330" s="173"/>
      <c r="C330" s="173"/>
      <c r="D330" s="173"/>
      <c r="E330" s="173"/>
      <c r="F330" s="16"/>
      <c r="G330" s="55" t="s">
        <v>98</v>
      </c>
      <c r="H330" s="70"/>
      <c r="I330" s="108"/>
      <c r="J330" s="70"/>
      <c r="K330" s="108"/>
      <c r="L330" s="70"/>
      <c r="M330" s="108"/>
      <c r="N330" s="70"/>
      <c r="O330" s="108"/>
      <c r="P330" s="70"/>
      <c r="Q330" s="108"/>
      <c r="R330" s="2"/>
      <c r="S330" s="90"/>
    </row>
    <row r="331" spans="1:19" ht="12.75">
      <c r="A331" s="51" t="s">
        <v>65</v>
      </c>
      <c r="B331" s="174"/>
      <c r="C331" s="174"/>
      <c r="D331" s="174"/>
      <c r="E331" s="174"/>
      <c r="F331" s="7" t="s">
        <v>51</v>
      </c>
      <c r="G331" s="24"/>
      <c r="H331" s="2"/>
      <c r="I331" s="91"/>
      <c r="J331" s="2"/>
      <c r="K331" s="91"/>
      <c r="L331" s="2"/>
      <c r="M331" s="91"/>
      <c r="N331" s="2"/>
      <c r="O331" s="91"/>
      <c r="P331" s="2"/>
      <c r="Q331" s="91"/>
      <c r="R331" s="2"/>
      <c r="S331" s="90"/>
    </row>
    <row r="332" spans="1:19" ht="12.75">
      <c r="A332" s="50" t="s">
        <v>66</v>
      </c>
      <c r="B332" s="173"/>
      <c r="C332" s="173"/>
      <c r="D332" s="173"/>
      <c r="E332" s="173"/>
      <c r="F332" s="175" t="s">
        <v>14</v>
      </c>
      <c r="G332" s="176"/>
      <c r="H332" s="14">
        <f aca="true" t="shared" si="166" ref="H332:Q332">($G331*H329*H330)</f>
        <v>0</v>
      </c>
      <c r="I332" s="92">
        <f t="shared" si="166"/>
        <v>0</v>
      </c>
      <c r="J332" s="14">
        <f t="shared" si="166"/>
        <v>0</v>
      </c>
      <c r="K332" s="92">
        <f t="shared" si="166"/>
        <v>0</v>
      </c>
      <c r="L332" s="14">
        <f t="shared" si="166"/>
        <v>0</v>
      </c>
      <c r="M332" s="92">
        <f t="shared" si="166"/>
        <v>0</v>
      </c>
      <c r="N332" s="14">
        <f t="shared" si="166"/>
        <v>0</v>
      </c>
      <c r="O332" s="92">
        <f t="shared" si="166"/>
        <v>0</v>
      </c>
      <c r="P332" s="14">
        <f t="shared" si="166"/>
        <v>0</v>
      </c>
      <c r="Q332" s="92">
        <f t="shared" si="166"/>
        <v>0</v>
      </c>
      <c r="R332" s="2">
        <f>SUM(H332+J332+L332+N332+P332)</f>
        <v>0</v>
      </c>
      <c r="S332" s="91">
        <f>SUM(I332+K332+M332+O332+Q332)</f>
        <v>0</v>
      </c>
    </row>
    <row r="333" spans="1:19" ht="12.75">
      <c r="A333" s="50" t="s">
        <v>67</v>
      </c>
      <c r="B333" s="173"/>
      <c r="C333" s="173"/>
      <c r="D333" s="173"/>
      <c r="E333" s="173"/>
      <c r="F333" s="7" t="s">
        <v>1</v>
      </c>
      <c r="G333" s="6">
        <v>0.08</v>
      </c>
      <c r="H333" s="2">
        <f aca="true" t="shared" si="167" ref="H333:Q333">(H332*$G333)</f>
        <v>0</v>
      </c>
      <c r="I333" s="91">
        <f t="shared" si="167"/>
        <v>0</v>
      </c>
      <c r="J333" s="2">
        <f t="shared" si="167"/>
        <v>0</v>
      </c>
      <c r="K333" s="91">
        <f t="shared" si="167"/>
        <v>0</v>
      </c>
      <c r="L333" s="2">
        <f t="shared" si="167"/>
        <v>0</v>
      </c>
      <c r="M333" s="91">
        <f t="shared" si="167"/>
        <v>0</v>
      </c>
      <c r="N333" s="2">
        <f t="shared" si="167"/>
        <v>0</v>
      </c>
      <c r="O333" s="91">
        <f t="shared" si="167"/>
        <v>0</v>
      </c>
      <c r="P333" s="2">
        <f t="shared" si="167"/>
        <v>0</v>
      </c>
      <c r="Q333" s="91">
        <f t="shared" si="167"/>
        <v>0</v>
      </c>
      <c r="R333" s="2">
        <f>SUM(H333+J333+L333+N333+P333)</f>
        <v>0</v>
      </c>
      <c r="S333" s="91">
        <f>SUM(I333+K333+M333+O333+Q333)</f>
        <v>0</v>
      </c>
    </row>
    <row r="334" spans="1:19" ht="12.75">
      <c r="A334" s="52" t="s">
        <v>70</v>
      </c>
      <c r="B334" s="125"/>
      <c r="C334" s="121" t="s">
        <v>179</v>
      </c>
      <c r="D334" s="125"/>
      <c r="E334" s="121" t="s">
        <v>178</v>
      </c>
      <c r="G334" s="2"/>
      <c r="H334" s="13"/>
      <c r="I334" s="94"/>
      <c r="J334" s="13"/>
      <c r="K334" s="94"/>
      <c r="L334" s="13"/>
      <c r="M334" s="94"/>
      <c r="N334" s="13"/>
      <c r="O334" s="94"/>
      <c r="P334" s="13"/>
      <c r="Q334" s="94"/>
      <c r="R334" s="13"/>
      <c r="S334" s="94"/>
    </row>
    <row r="335" spans="1:19" ht="12.75">
      <c r="A335" s="52" t="s">
        <v>69</v>
      </c>
      <c r="B335" s="125"/>
      <c r="C335" s="121" t="s">
        <v>180</v>
      </c>
      <c r="D335" s="125"/>
      <c r="E335" s="121" t="s">
        <v>178</v>
      </c>
      <c r="F335" s="169" t="s">
        <v>95</v>
      </c>
      <c r="G335" s="170"/>
      <c r="H335" s="8">
        <f aca="true" t="shared" si="168" ref="H335:S335">SUM(H332:H333)</f>
        <v>0</v>
      </c>
      <c r="I335" s="93">
        <f t="shared" si="168"/>
        <v>0</v>
      </c>
      <c r="J335" s="8">
        <f t="shared" si="168"/>
        <v>0</v>
      </c>
      <c r="K335" s="93">
        <f t="shared" si="168"/>
        <v>0</v>
      </c>
      <c r="L335" s="8">
        <f t="shared" si="168"/>
        <v>0</v>
      </c>
      <c r="M335" s="93">
        <f t="shared" si="168"/>
        <v>0</v>
      </c>
      <c r="N335" s="8">
        <f t="shared" si="168"/>
        <v>0</v>
      </c>
      <c r="O335" s="93">
        <f t="shared" si="168"/>
        <v>0</v>
      </c>
      <c r="P335" s="8">
        <f t="shared" si="168"/>
        <v>0</v>
      </c>
      <c r="Q335" s="93">
        <f t="shared" si="168"/>
        <v>0</v>
      </c>
      <c r="R335" s="8">
        <f t="shared" si="168"/>
        <v>0</v>
      </c>
      <c r="S335" s="93">
        <f t="shared" si="168"/>
        <v>0</v>
      </c>
    </row>
    <row r="336" spans="1:19" ht="12.75">
      <c r="A336" s="41"/>
      <c r="B336" s="41"/>
      <c r="C336" s="41"/>
      <c r="D336" s="41"/>
      <c r="E336" s="41"/>
      <c r="F336" s="42"/>
      <c r="G336" s="37"/>
      <c r="H336" s="43"/>
      <c r="I336" s="93"/>
      <c r="J336" s="43"/>
      <c r="K336" s="93"/>
      <c r="L336" s="43"/>
      <c r="M336" s="93"/>
      <c r="N336" s="43"/>
      <c r="O336" s="93"/>
      <c r="P336" s="43"/>
      <c r="Q336" s="93"/>
      <c r="R336" s="43"/>
      <c r="S336" s="90"/>
    </row>
    <row r="337" spans="1:19" ht="12.75">
      <c r="A337" s="50" t="s">
        <v>63</v>
      </c>
      <c r="B337" s="173"/>
      <c r="C337" s="173"/>
      <c r="D337" s="173"/>
      <c r="E337" s="173"/>
      <c r="F337" s="171" t="s">
        <v>28</v>
      </c>
      <c r="G337" s="172"/>
      <c r="H337" s="105"/>
      <c r="I337" s="107"/>
      <c r="J337" s="105"/>
      <c r="K337" s="107"/>
      <c r="L337" s="105"/>
      <c r="M337" s="107"/>
      <c r="N337" s="105"/>
      <c r="O337" s="107"/>
      <c r="P337" s="105"/>
      <c r="Q337" s="107"/>
      <c r="S337" s="90"/>
    </row>
    <row r="338" spans="1:19" ht="12.75">
      <c r="A338" s="50" t="s">
        <v>64</v>
      </c>
      <c r="B338" s="173"/>
      <c r="C338" s="173"/>
      <c r="D338" s="173"/>
      <c r="E338" s="173"/>
      <c r="F338" s="16"/>
      <c r="G338" s="55" t="s">
        <v>98</v>
      </c>
      <c r="H338" s="70"/>
      <c r="I338" s="108"/>
      <c r="J338" s="70"/>
      <c r="K338" s="108"/>
      <c r="L338" s="70"/>
      <c r="M338" s="108"/>
      <c r="N338" s="70"/>
      <c r="O338" s="108"/>
      <c r="P338" s="70"/>
      <c r="Q338" s="108"/>
      <c r="R338" s="2"/>
      <c r="S338" s="90"/>
    </row>
    <row r="339" spans="1:19" ht="12.75">
      <c r="A339" s="51" t="s">
        <v>65</v>
      </c>
      <c r="B339" s="174"/>
      <c r="C339" s="174"/>
      <c r="D339" s="174"/>
      <c r="E339" s="174"/>
      <c r="F339" s="7" t="s">
        <v>51</v>
      </c>
      <c r="G339" s="24"/>
      <c r="H339" s="2"/>
      <c r="I339" s="91"/>
      <c r="J339" s="2"/>
      <c r="K339" s="91"/>
      <c r="L339" s="2"/>
      <c r="M339" s="91"/>
      <c r="N339" s="2"/>
      <c r="O339" s="91"/>
      <c r="P339" s="2"/>
      <c r="Q339" s="91"/>
      <c r="R339" s="2"/>
      <c r="S339" s="90"/>
    </row>
    <row r="340" spans="1:19" ht="12.75">
      <c r="A340" s="50" t="s">
        <v>66</v>
      </c>
      <c r="B340" s="173"/>
      <c r="C340" s="173"/>
      <c r="D340" s="173"/>
      <c r="E340" s="173"/>
      <c r="F340" s="175" t="s">
        <v>14</v>
      </c>
      <c r="G340" s="176"/>
      <c r="H340" s="14">
        <f aca="true" t="shared" si="169" ref="H340:Q340">($G339*H337*H338)</f>
        <v>0</v>
      </c>
      <c r="I340" s="92">
        <f t="shared" si="169"/>
        <v>0</v>
      </c>
      <c r="J340" s="14">
        <f t="shared" si="169"/>
        <v>0</v>
      </c>
      <c r="K340" s="92">
        <f t="shared" si="169"/>
        <v>0</v>
      </c>
      <c r="L340" s="14">
        <f t="shared" si="169"/>
        <v>0</v>
      </c>
      <c r="M340" s="92">
        <f t="shared" si="169"/>
        <v>0</v>
      </c>
      <c r="N340" s="14">
        <f t="shared" si="169"/>
        <v>0</v>
      </c>
      <c r="O340" s="92">
        <f t="shared" si="169"/>
        <v>0</v>
      </c>
      <c r="P340" s="14">
        <f t="shared" si="169"/>
        <v>0</v>
      </c>
      <c r="Q340" s="92">
        <f t="shared" si="169"/>
        <v>0</v>
      </c>
      <c r="R340" s="2">
        <f>SUM(H340+J340+L340+N340+P340)</f>
        <v>0</v>
      </c>
      <c r="S340" s="91">
        <f>SUM(I340+K340+M340+O340+Q340)</f>
        <v>0</v>
      </c>
    </row>
    <row r="341" spans="1:19" ht="12.75">
      <c r="A341" s="50" t="s">
        <v>67</v>
      </c>
      <c r="B341" s="173"/>
      <c r="C341" s="173"/>
      <c r="D341" s="173"/>
      <c r="E341" s="173"/>
      <c r="F341" s="7" t="s">
        <v>1</v>
      </c>
      <c r="G341" s="6">
        <v>0.08</v>
      </c>
      <c r="H341" s="2">
        <f aca="true" t="shared" si="170" ref="H341:Q341">(H340*$G341)</f>
        <v>0</v>
      </c>
      <c r="I341" s="91">
        <f t="shared" si="170"/>
        <v>0</v>
      </c>
      <c r="J341" s="2">
        <f t="shared" si="170"/>
        <v>0</v>
      </c>
      <c r="K341" s="91">
        <f t="shared" si="170"/>
        <v>0</v>
      </c>
      <c r="L341" s="2">
        <f t="shared" si="170"/>
        <v>0</v>
      </c>
      <c r="M341" s="91">
        <f t="shared" si="170"/>
        <v>0</v>
      </c>
      <c r="N341" s="2">
        <f t="shared" si="170"/>
        <v>0</v>
      </c>
      <c r="O341" s="91">
        <f t="shared" si="170"/>
        <v>0</v>
      </c>
      <c r="P341" s="2">
        <f t="shared" si="170"/>
        <v>0</v>
      </c>
      <c r="Q341" s="91">
        <f t="shared" si="170"/>
        <v>0</v>
      </c>
      <c r="R341" s="2">
        <f>SUM(H341+J341+L341+N341+P341)</f>
        <v>0</v>
      </c>
      <c r="S341" s="91">
        <f>SUM(I341+K341+M341+O341+Q341)</f>
        <v>0</v>
      </c>
    </row>
    <row r="342" spans="1:19" ht="12.75">
      <c r="A342" s="52" t="s">
        <v>70</v>
      </c>
      <c r="B342" s="125"/>
      <c r="C342" s="121" t="s">
        <v>179</v>
      </c>
      <c r="D342" s="125"/>
      <c r="E342" s="121" t="s">
        <v>178</v>
      </c>
      <c r="G342" s="2"/>
      <c r="H342" s="13"/>
      <c r="I342" s="94"/>
      <c r="J342" s="13"/>
      <c r="K342" s="94"/>
      <c r="L342" s="13"/>
      <c r="M342" s="94"/>
      <c r="N342" s="13"/>
      <c r="O342" s="94"/>
      <c r="P342" s="13"/>
      <c r="Q342" s="94"/>
      <c r="R342" s="13"/>
      <c r="S342" s="94"/>
    </row>
    <row r="343" spans="1:19" ht="12.75">
      <c r="A343" s="52" t="s">
        <v>69</v>
      </c>
      <c r="B343" s="125"/>
      <c r="C343" s="121" t="s">
        <v>180</v>
      </c>
      <c r="D343" s="125"/>
      <c r="E343" s="121" t="s">
        <v>178</v>
      </c>
      <c r="F343" s="169" t="s">
        <v>95</v>
      </c>
      <c r="G343" s="170"/>
      <c r="H343" s="8">
        <f aca="true" t="shared" si="171" ref="H343:S343">SUM(H340:H341)</f>
        <v>0</v>
      </c>
      <c r="I343" s="93">
        <f t="shared" si="171"/>
        <v>0</v>
      </c>
      <c r="J343" s="8">
        <f t="shared" si="171"/>
        <v>0</v>
      </c>
      <c r="K343" s="93">
        <f t="shared" si="171"/>
        <v>0</v>
      </c>
      <c r="L343" s="8">
        <f t="shared" si="171"/>
        <v>0</v>
      </c>
      <c r="M343" s="93">
        <f t="shared" si="171"/>
        <v>0</v>
      </c>
      <c r="N343" s="8">
        <f t="shared" si="171"/>
        <v>0</v>
      </c>
      <c r="O343" s="93">
        <f t="shared" si="171"/>
        <v>0</v>
      </c>
      <c r="P343" s="8">
        <f t="shared" si="171"/>
        <v>0</v>
      </c>
      <c r="Q343" s="93">
        <f t="shared" si="171"/>
        <v>0</v>
      </c>
      <c r="R343" s="8">
        <f t="shared" si="171"/>
        <v>0</v>
      </c>
      <c r="S343" s="93">
        <f t="shared" si="171"/>
        <v>0</v>
      </c>
    </row>
    <row r="344" spans="1:19" ht="12.75">
      <c r="A344" s="41"/>
      <c r="B344" s="41"/>
      <c r="C344" s="41"/>
      <c r="D344" s="41"/>
      <c r="E344" s="41"/>
      <c r="F344" s="42"/>
      <c r="G344" s="37"/>
      <c r="H344" s="43"/>
      <c r="I344" s="93"/>
      <c r="J344" s="43"/>
      <c r="K344" s="93"/>
      <c r="L344" s="43"/>
      <c r="M344" s="93"/>
      <c r="N344" s="43"/>
      <c r="O344" s="93"/>
      <c r="P344" s="43"/>
      <c r="Q344" s="93"/>
      <c r="R344" s="43"/>
      <c r="S344" s="90"/>
    </row>
    <row r="345" spans="1:19" ht="12.75">
      <c r="A345" s="50" t="s">
        <v>63</v>
      </c>
      <c r="B345" s="173"/>
      <c r="C345" s="173"/>
      <c r="D345" s="173"/>
      <c r="E345" s="173"/>
      <c r="F345" s="171" t="s">
        <v>28</v>
      </c>
      <c r="G345" s="172"/>
      <c r="H345" s="105"/>
      <c r="I345" s="107"/>
      <c r="J345" s="105"/>
      <c r="K345" s="107"/>
      <c r="L345" s="105"/>
      <c r="M345" s="107"/>
      <c r="N345" s="105"/>
      <c r="O345" s="107"/>
      <c r="P345" s="105"/>
      <c r="Q345" s="107"/>
      <c r="S345" s="90"/>
    </row>
    <row r="346" spans="1:19" ht="12.75">
      <c r="A346" s="50" t="s">
        <v>64</v>
      </c>
      <c r="B346" s="173"/>
      <c r="C346" s="173"/>
      <c r="D346" s="173"/>
      <c r="E346" s="173"/>
      <c r="F346" s="16"/>
      <c r="G346" s="55" t="s">
        <v>98</v>
      </c>
      <c r="H346" s="70"/>
      <c r="I346" s="108"/>
      <c r="J346" s="70"/>
      <c r="K346" s="108"/>
      <c r="L346" s="70"/>
      <c r="M346" s="108"/>
      <c r="N346" s="70"/>
      <c r="O346" s="108"/>
      <c r="P346" s="70"/>
      <c r="Q346" s="108"/>
      <c r="R346" s="2"/>
      <c r="S346" s="90"/>
    </row>
    <row r="347" spans="1:19" ht="12.75">
      <c r="A347" s="51" t="s">
        <v>65</v>
      </c>
      <c r="B347" s="174"/>
      <c r="C347" s="174"/>
      <c r="D347" s="174"/>
      <c r="E347" s="174"/>
      <c r="F347" s="7" t="s">
        <v>51</v>
      </c>
      <c r="G347" s="24"/>
      <c r="H347" s="2"/>
      <c r="I347" s="91"/>
      <c r="J347" s="2"/>
      <c r="K347" s="91"/>
      <c r="L347" s="2"/>
      <c r="M347" s="91"/>
      <c r="N347" s="2"/>
      <c r="O347" s="91"/>
      <c r="P347" s="2"/>
      <c r="Q347" s="91"/>
      <c r="R347" s="2"/>
      <c r="S347" s="90"/>
    </row>
    <row r="348" spans="1:19" ht="12.75">
      <c r="A348" s="50" t="s">
        <v>66</v>
      </c>
      <c r="B348" s="173"/>
      <c r="C348" s="173"/>
      <c r="D348" s="173"/>
      <c r="E348" s="173"/>
      <c r="F348" s="175" t="s">
        <v>14</v>
      </c>
      <c r="G348" s="176"/>
      <c r="H348" s="14">
        <f aca="true" t="shared" si="172" ref="H348:Q348">($G347*H345*H346)</f>
        <v>0</v>
      </c>
      <c r="I348" s="92">
        <f t="shared" si="172"/>
        <v>0</v>
      </c>
      <c r="J348" s="14">
        <f t="shared" si="172"/>
        <v>0</v>
      </c>
      <c r="K348" s="92">
        <f t="shared" si="172"/>
        <v>0</v>
      </c>
      <c r="L348" s="14">
        <f t="shared" si="172"/>
        <v>0</v>
      </c>
      <c r="M348" s="92">
        <f t="shared" si="172"/>
        <v>0</v>
      </c>
      <c r="N348" s="14">
        <f t="shared" si="172"/>
        <v>0</v>
      </c>
      <c r="O348" s="92">
        <f t="shared" si="172"/>
        <v>0</v>
      </c>
      <c r="P348" s="14">
        <f t="shared" si="172"/>
        <v>0</v>
      </c>
      <c r="Q348" s="92">
        <f t="shared" si="172"/>
        <v>0</v>
      </c>
      <c r="R348" s="2">
        <f>SUM(H348+J348+L348+N348+P348)</f>
        <v>0</v>
      </c>
      <c r="S348" s="91">
        <f>SUM(I348+K348+M348+O348+Q348)</f>
        <v>0</v>
      </c>
    </row>
    <row r="349" spans="1:19" ht="12.75">
      <c r="A349" s="50" t="s">
        <v>67</v>
      </c>
      <c r="B349" s="173"/>
      <c r="C349" s="173"/>
      <c r="D349" s="173"/>
      <c r="E349" s="173"/>
      <c r="F349" s="7" t="s">
        <v>1</v>
      </c>
      <c r="G349" s="6">
        <v>0.08</v>
      </c>
      <c r="H349" s="2">
        <f aca="true" t="shared" si="173" ref="H349:Q349">(H348*$G349)</f>
        <v>0</v>
      </c>
      <c r="I349" s="91">
        <f t="shared" si="173"/>
        <v>0</v>
      </c>
      <c r="J349" s="2">
        <f t="shared" si="173"/>
        <v>0</v>
      </c>
      <c r="K349" s="91">
        <f t="shared" si="173"/>
        <v>0</v>
      </c>
      <c r="L349" s="2">
        <f t="shared" si="173"/>
        <v>0</v>
      </c>
      <c r="M349" s="91">
        <f t="shared" si="173"/>
        <v>0</v>
      </c>
      <c r="N349" s="2">
        <f t="shared" si="173"/>
        <v>0</v>
      </c>
      <c r="O349" s="91">
        <f t="shared" si="173"/>
        <v>0</v>
      </c>
      <c r="P349" s="2">
        <f t="shared" si="173"/>
        <v>0</v>
      </c>
      <c r="Q349" s="91">
        <f t="shared" si="173"/>
        <v>0</v>
      </c>
      <c r="R349" s="2">
        <f>SUM(H349+J349+L349+N349+P349)</f>
        <v>0</v>
      </c>
      <c r="S349" s="91">
        <f>SUM(I349+K349+M349+O349+Q349)</f>
        <v>0</v>
      </c>
    </row>
    <row r="350" spans="1:19" ht="12.75">
      <c r="A350" s="52" t="s">
        <v>70</v>
      </c>
      <c r="B350" s="125"/>
      <c r="C350" s="121" t="s">
        <v>179</v>
      </c>
      <c r="D350" s="125"/>
      <c r="E350" s="121" t="s">
        <v>178</v>
      </c>
      <c r="G350" s="2"/>
      <c r="H350" s="13"/>
      <c r="I350" s="94"/>
      <c r="J350" s="13"/>
      <c r="K350" s="94"/>
      <c r="L350" s="13"/>
      <c r="M350" s="94"/>
      <c r="N350" s="13"/>
      <c r="O350" s="94"/>
      <c r="P350" s="13"/>
      <c r="Q350" s="94"/>
      <c r="R350" s="13"/>
      <c r="S350" s="94"/>
    </row>
    <row r="351" spans="1:19" ht="12.75">
      <c r="A351" s="52" t="s">
        <v>69</v>
      </c>
      <c r="B351" s="125"/>
      <c r="C351" s="121" t="s">
        <v>180</v>
      </c>
      <c r="D351" s="125"/>
      <c r="E351" s="121" t="s">
        <v>178</v>
      </c>
      <c r="F351" s="169" t="s">
        <v>95</v>
      </c>
      <c r="G351" s="170"/>
      <c r="H351" s="8">
        <f aca="true" t="shared" si="174" ref="H351:S351">SUM(H348:H349)</f>
        <v>0</v>
      </c>
      <c r="I351" s="93">
        <f t="shared" si="174"/>
        <v>0</v>
      </c>
      <c r="J351" s="8">
        <f t="shared" si="174"/>
        <v>0</v>
      </c>
      <c r="K351" s="93">
        <f t="shared" si="174"/>
        <v>0</v>
      </c>
      <c r="L351" s="8">
        <f t="shared" si="174"/>
        <v>0</v>
      </c>
      <c r="M351" s="93">
        <f t="shared" si="174"/>
        <v>0</v>
      </c>
      <c r="N351" s="8">
        <f t="shared" si="174"/>
        <v>0</v>
      </c>
      <c r="O351" s="93">
        <f t="shared" si="174"/>
        <v>0</v>
      </c>
      <c r="P351" s="8">
        <f t="shared" si="174"/>
        <v>0</v>
      </c>
      <c r="Q351" s="93">
        <f t="shared" si="174"/>
        <v>0</v>
      </c>
      <c r="R351" s="8">
        <f t="shared" si="174"/>
        <v>0</v>
      </c>
      <c r="S351" s="93">
        <f t="shared" si="174"/>
        <v>0</v>
      </c>
    </row>
    <row r="352" spans="1:19" ht="12.75">
      <c r="A352" s="41"/>
      <c r="B352" s="41"/>
      <c r="C352" s="41"/>
      <c r="D352" s="41"/>
      <c r="E352" s="41"/>
      <c r="F352" s="42"/>
      <c r="G352" s="37"/>
      <c r="H352" s="43"/>
      <c r="I352" s="93"/>
      <c r="J352" s="43"/>
      <c r="K352" s="93"/>
      <c r="L352" s="43"/>
      <c r="M352" s="93"/>
      <c r="N352" s="43"/>
      <c r="O352" s="93"/>
      <c r="P352" s="43"/>
      <c r="Q352" s="93"/>
      <c r="R352" s="43"/>
      <c r="S352" s="90"/>
    </row>
    <row r="353" spans="9:19" s="54" customFormat="1" ht="12.75">
      <c r="I353" s="90"/>
      <c r="K353" s="90"/>
      <c r="M353" s="90"/>
      <c r="O353" s="90"/>
      <c r="Q353" s="90"/>
      <c r="S353" s="90"/>
    </row>
    <row r="354" spans="1:19" s="117" customFormat="1" ht="25.5">
      <c r="A354" s="116"/>
      <c r="B354" s="116"/>
      <c r="C354" s="116"/>
      <c r="D354" s="116"/>
      <c r="E354" s="116"/>
      <c r="G354" s="53" t="s">
        <v>9</v>
      </c>
      <c r="H354" s="53" t="s">
        <v>0</v>
      </c>
      <c r="I354" s="89" t="s">
        <v>159</v>
      </c>
      <c r="J354" s="53" t="s">
        <v>6</v>
      </c>
      <c r="K354" s="89" t="s">
        <v>160</v>
      </c>
      <c r="L354" s="53" t="s">
        <v>7</v>
      </c>
      <c r="M354" s="89" t="s">
        <v>161</v>
      </c>
      <c r="N354" s="53" t="s">
        <v>12</v>
      </c>
      <c r="O354" s="89" t="s">
        <v>162</v>
      </c>
      <c r="P354" s="53" t="s">
        <v>13</v>
      </c>
      <c r="Q354" s="89" t="s">
        <v>163</v>
      </c>
      <c r="R354" s="53" t="s">
        <v>71</v>
      </c>
      <c r="S354" s="89" t="s">
        <v>164</v>
      </c>
    </row>
    <row r="355" spans="1:19" ht="15.75">
      <c r="A355" s="189" t="s">
        <v>97</v>
      </c>
      <c r="B355" s="189"/>
      <c r="C355" s="189"/>
      <c r="D355" s="189"/>
      <c r="E355" s="189"/>
      <c r="G355" s="4"/>
      <c r="H355" s="4"/>
      <c r="I355" s="95"/>
      <c r="J355" s="4"/>
      <c r="K355" s="95"/>
      <c r="L355" s="4"/>
      <c r="M355" s="95"/>
      <c r="N355" s="4"/>
      <c r="O355" s="95"/>
      <c r="P355" s="4"/>
      <c r="Q355" s="95"/>
      <c r="R355" s="4"/>
      <c r="S355" s="90"/>
    </row>
    <row r="356" spans="9:19" s="54" customFormat="1" ht="12.75">
      <c r="I356" s="90"/>
      <c r="K356" s="90"/>
      <c r="M356" s="90"/>
      <c r="O356" s="90"/>
      <c r="Q356" s="90"/>
      <c r="S356" s="90"/>
    </row>
    <row r="357" spans="1:19" ht="12.75">
      <c r="A357" s="50" t="s">
        <v>63</v>
      </c>
      <c r="B357" s="173"/>
      <c r="C357" s="173"/>
      <c r="D357" s="173"/>
      <c r="E357" s="173"/>
      <c r="F357" s="179" t="s">
        <v>99</v>
      </c>
      <c r="G357" s="172"/>
      <c r="H357" s="87"/>
      <c r="I357" s="106"/>
      <c r="J357" s="87"/>
      <c r="K357" s="106"/>
      <c r="L357" s="87"/>
      <c r="M357" s="106"/>
      <c r="N357" s="87"/>
      <c r="O357" s="106"/>
      <c r="P357" s="87"/>
      <c r="Q357" s="106"/>
      <c r="S357" s="90"/>
    </row>
    <row r="358" spans="1:19" ht="12.75">
      <c r="A358" s="50" t="s">
        <v>64</v>
      </c>
      <c r="B358" s="173"/>
      <c r="C358" s="173"/>
      <c r="D358" s="173"/>
      <c r="E358" s="173"/>
      <c r="F358" s="16"/>
      <c r="G358" s="55" t="s">
        <v>98</v>
      </c>
      <c r="H358" s="70"/>
      <c r="I358" s="108"/>
      <c r="J358" s="70"/>
      <c r="K358" s="108"/>
      <c r="L358" s="70"/>
      <c r="M358" s="108"/>
      <c r="N358" s="70"/>
      <c r="O358" s="108"/>
      <c r="P358" s="70"/>
      <c r="Q358" s="108"/>
      <c r="R358" s="2"/>
      <c r="S358" s="90"/>
    </row>
    <row r="359" spans="1:19" ht="12.75">
      <c r="A359" s="51" t="s">
        <v>65</v>
      </c>
      <c r="B359" s="174"/>
      <c r="C359" s="174"/>
      <c r="D359" s="174"/>
      <c r="E359" s="174"/>
      <c r="F359" s="69" t="s">
        <v>100</v>
      </c>
      <c r="G359" s="24"/>
      <c r="H359" s="2"/>
      <c r="I359" s="91"/>
      <c r="J359" s="2"/>
      <c r="K359" s="91"/>
      <c r="L359" s="2"/>
      <c r="M359" s="91"/>
      <c r="N359" s="2"/>
      <c r="O359" s="91"/>
      <c r="P359" s="2"/>
      <c r="Q359" s="91"/>
      <c r="R359" s="2"/>
      <c r="S359" s="90"/>
    </row>
    <row r="360" spans="1:19" ht="12.75">
      <c r="A360" s="50" t="s">
        <v>66</v>
      </c>
      <c r="B360" s="173"/>
      <c r="C360" s="173"/>
      <c r="D360" s="173"/>
      <c r="E360" s="173"/>
      <c r="F360" s="181" t="s">
        <v>102</v>
      </c>
      <c r="G360" s="176"/>
      <c r="H360" s="14">
        <f>($G359*H357*H358*1.03)</f>
        <v>0</v>
      </c>
      <c r="I360" s="92">
        <f>($G359*I357*I358*1.03)</f>
        <v>0</v>
      </c>
      <c r="J360" s="14">
        <f>($G359*J357*J358*1.03*1.03)</f>
        <v>0</v>
      </c>
      <c r="K360" s="92">
        <f>($G359*K357*K358*1.03*1.03)</f>
        <v>0</v>
      </c>
      <c r="L360" s="14">
        <f>($G359*L357*L358*1.03*1.03*1.03)</f>
        <v>0</v>
      </c>
      <c r="M360" s="92">
        <f>($G359*M357*M358*1.03*1.03*1.03)</f>
        <v>0</v>
      </c>
      <c r="N360" s="14">
        <f>($G359*N357*N358*1.03*1.03*1.03*1.03)</f>
        <v>0</v>
      </c>
      <c r="O360" s="92">
        <f>($G359*O357*O358*1.03*1.03*1.03*1.03)</f>
        <v>0</v>
      </c>
      <c r="P360" s="14">
        <f>($G359*P357*P358*1.03*1.03*1.03*1.03*1.03)</f>
        <v>0</v>
      </c>
      <c r="Q360" s="92">
        <f>($G359*Q357*Q358*1.03*1.03*1.03*1.03*1.03)</f>
        <v>0</v>
      </c>
      <c r="R360" s="2">
        <f>SUM(H360+J360+L360+N360+P360)</f>
        <v>0</v>
      </c>
      <c r="S360" s="91">
        <f>SUM(I360+K360+M360+O360+Q360)</f>
        <v>0</v>
      </c>
    </row>
    <row r="361" spans="1:19" ht="12.75">
      <c r="A361" s="50" t="s">
        <v>67</v>
      </c>
      <c r="B361" s="173"/>
      <c r="C361" s="173"/>
      <c r="D361" s="173"/>
      <c r="E361" s="173"/>
      <c r="F361" s="69" t="s">
        <v>101</v>
      </c>
      <c r="G361" s="22">
        <v>5816</v>
      </c>
      <c r="H361" s="55">
        <f>SUM($G361*H357*H358*2*1.1)</f>
        <v>0</v>
      </c>
      <c r="I361" s="91">
        <f>SUM($G361*I357*I358*2*1.1)</f>
        <v>0</v>
      </c>
      <c r="J361" s="55">
        <f>SUM($G361*J357*J358*2*1.1*1.1)</f>
        <v>0</v>
      </c>
      <c r="K361" s="91">
        <f>SUM($G361*K357*K358*2*1.1*1.1)</f>
        <v>0</v>
      </c>
      <c r="L361" s="55">
        <f>SUM($G361*L357*L358*2*1.1*1.1*1.1)</f>
        <v>0</v>
      </c>
      <c r="M361" s="91">
        <f>SUM($G361*M357*M358*2*1.1*1.1*1.1)</f>
        <v>0</v>
      </c>
      <c r="N361" s="55">
        <f>SUM($G361*N357*N358*2*1.1*1.1*1.1*1.1)</f>
        <v>0</v>
      </c>
      <c r="O361" s="91">
        <f>SUM($G361*O357*O358*2*1.1*1.1*1.1*1.1)</f>
        <v>0</v>
      </c>
      <c r="P361" s="55">
        <f>SUM($G361*P357*P358*2*1.1*1.1*1.1*1.1*1.1)</f>
        <v>0</v>
      </c>
      <c r="Q361" s="91">
        <f>SUM($G361*Q357*Q358*2*1.1*1.1*1.1*1.1*1.1)</f>
        <v>0</v>
      </c>
      <c r="R361" s="2">
        <f>SUM(H361+J361+L361+N361+P361)</f>
        <v>0</v>
      </c>
      <c r="S361" s="91">
        <f>SUM(I361+K361+M361+O361+Q361)</f>
        <v>0</v>
      </c>
    </row>
    <row r="362" spans="1:19" ht="12.75">
      <c r="A362" s="52" t="s">
        <v>70</v>
      </c>
      <c r="B362" s="125"/>
      <c r="C362" s="121" t="s">
        <v>179</v>
      </c>
      <c r="D362" s="125"/>
      <c r="E362" s="121" t="s">
        <v>178</v>
      </c>
      <c r="G362" s="2"/>
      <c r="H362" s="13"/>
      <c r="I362" s="94"/>
      <c r="J362" s="13"/>
      <c r="K362" s="94"/>
      <c r="L362" s="13"/>
      <c r="M362" s="94"/>
      <c r="N362" s="13"/>
      <c r="O362" s="94"/>
      <c r="P362" s="13"/>
      <c r="Q362" s="94"/>
      <c r="R362" s="13"/>
      <c r="S362" s="94"/>
    </row>
    <row r="363" spans="1:19" ht="12.75">
      <c r="A363" s="52" t="s">
        <v>69</v>
      </c>
      <c r="B363" s="125"/>
      <c r="C363" s="121" t="s">
        <v>180</v>
      </c>
      <c r="D363" s="125"/>
      <c r="E363" s="121" t="s">
        <v>178</v>
      </c>
      <c r="F363" s="169" t="s">
        <v>103</v>
      </c>
      <c r="G363" s="170"/>
      <c r="H363" s="8">
        <f aca="true" t="shared" si="175" ref="H363:S363">SUM(H360:H361)</f>
        <v>0</v>
      </c>
      <c r="I363" s="93">
        <f t="shared" si="175"/>
        <v>0</v>
      </c>
      <c r="J363" s="8">
        <f t="shared" si="175"/>
        <v>0</v>
      </c>
      <c r="K363" s="93">
        <f t="shared" si="175"/>
        <v>0</v>
      </c>
      <c r="L363" s="8">
        <f t="shared" si="175"/>
        <v>0</v>
      </c>
      <c r="M363" s="93">
        <f t="shared" si="175"/>
        <v>0</v>
      </c>
      <c r="N363" s="8">
        <f t="shared" si="175"/>
        <v>0</v>
      </c>
      <c r="O363" s="93">
        <f t="shared" si="175"/>
        <v>0</v>
      </c>
      <c r="P363" s="8">
        <f t="shared" si="175"/>
        <v>0</v>
      </c>
      <c r="Q363" s="93">
        <f t="shared" si="175"/>
        <v>0</v>
      </c>
      <c r="R363" s="8">
        <f t="shared" si="175"/>
        <v>0</v>
      </c>
      <c r="S363" s="93">
        <f t="shared" si="175"/>
        <v>0</v>
      </c>
    </row>
    <row r="364" spans="1:19" ht="12.75">
      <c r="A364" s="41"/>
      <c r="B364" s="41"/>
      <c r="C364" s="41"/>
      <c r="D364" s="41"/>
      <c r="E364" s="41"/>
      <c r="F364" s="42"/>
      <c r="G364" s="37"/>
      <c r="H364" s="43"/>
      <c r="I364" s="93"/>
      <c r="J364" s="43"/>
      <c r="K364" s="93"/>
      <c r="L364" s="43"/>
      <c r="M364" s="93"/>
      <c r="N364" s="43"/>
      <c r="O364" s="93"/>
      <c r="P364" s="43"/>
      <c r="Q364" s="93"/>
      <c r="R364" s="43"/>
      <c r="S364" s="90"/>
    </row>
    <row r="365" spans="1:19" ht="12.75">
      <c r="A365" s="50" t="s">
        <v>63</v>
      </c>
      <c r="B365" s="173"/>
      <c r="C365" s="173"/>
      <c r="D365" s="173"/>
      <c r="E365" s="173"/>
      <c r="F365" s="179" t="s">
        <v>99</v>
      </c>
      <c r="G365" s="172"/>
      <c r="H365" s="87"/>
      <c r="I365" s="106"/>
      <c r="J365" s="87"/>
      <c r="K365" s="106"/>
      <c r="L365" s="87"/>
      <c r="M365" s="106"/>
      <c r="N365" s="87"/>
      <c r="O365" s="106"/>
      <c r="P365" s="87"/>
      <c r="Q365" s="106"/>
      <c r="S365" s="90"/>
    </row>
    <row r="366" spans="1:19" ht="12.75">
      <c r="A366" s="50" t="s">
        <v>64</v>
      </c>
      <c r="B366" s="173"/>
      <c r="C366" s="173"/>
      <c r="D366" s="173"/>
      <c r="E366" s="173"/>
      <c r="F366" s="16"/>
      <c r="G366" s="55" t="s">
        <v>98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65</v>
      </c>
      <c r="B367" s="174"/>
      <c r="C367" s="174"/>
      <c r="D367" s="174"/>
      <c r="E367" s="174"/>
      <c r="F367" s="69" t="s">
        <v>100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66</v>
      </c>
      <c r="B368" s="173"/>
      <c r="C368" s="173"/>
      <c r="D368" s="173"/>
      <c r="E368" s="173"/>
      <c r="F368" s="181" t="s">
        <v>102</v>
      </c>
      <c r="G368" s="176"/>
      <c r="H368" s="14">
        <f>($G367*H365*H366*1.03)</f>
        <v>0</v>
      </c>
      <c r="I368" s="92">
        <f>($G367*I365*I366*1.03)</f>
        <v>0</v>
      </c>
      <c r="J368" s="14">
        <f>($G367*J365*J366*1.03*1.03)</f>
        <v>0</v>
      </c>
      <c r="K368" s="92">
        <f>($G367*K365*K366*1.03*1.03)</f>
        <v>0</v>
      </c>
      <c r="L368" s="14">
        <f>($G367*L365*L366*1.03*1.03*1.03)</f>
        <v>0</v>
      </c>
      <c r="M368" s="92">
        <f>($G367*M365*M366*1.03*1.03*1.03)</f>
        <v>0</v>
      </c>
      <c r="N368" s="14">
        <f>($G367*N365*N366*1.03*1.03*1.03*1.03)</f>
        <v>0</v>
      </c>
      <c r="O368" s="92">
        <f>($G367*O365*O366*1.03*1.03*1.03*1.03)</f>
        <v>0</v>
      </c>
      <c r="P368" s="14">
        <f>($G367*P365*P366*1.03*1.03*1.03*1.03*1.03)</f>
        <v>0</v>
      </c>
      <c r="Q368" s="92">
        <f>($G367*Q365*Q366*1.03*1.03*1.03*1.03*1.03)</f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67</v>
      </c>
      <c r="B369" s="173"/>
      <c r="C369" s="173"/>
      <c r="D369" s="173"/>
      <c r="E369" s="173"/>
      <c r="F369" s="69" t="s">
        <v>101</v>
      </c>
      <c r="G369" s="22">
        <v>5816</v>
      </c>
      <c r="H369" s="55">
        <f>SUM($G369*H365*H366*2*1.1)</f>
        <v>0</v>
      </c>
      <c r="I369" s="91">
        <f>SUM($G369*I365*I366*2*1.1)</f>
        <v>0</v>
      </c>
      <c r="J369" s="55">
        <f>SUM($G369*J365*J366*2*1.1*1.1)</f>
        <v>0</v>
      </c>
      <c r="K369" s="91">
        <f>SUM($G369*K365*K366*2*1.1*1.1)</f>
        <v>0</v>
      </c>
      <c r="L369" s="55">
        <f>SUM($G369*L365*L366*2*1.1*1.1*1.1)</f>
        <v>0</v>
      </c>
      <c r="M369" s="91">
        <f>SUM($G369*M365*M366*2*1.1*1.1*1.1)</f>
        <v>0</v>
      </c>
      <c r="N369" s="55">
        <f>SUM($G369*N365*N366*2*1.1*1.1*1.1*1.1)</f>
        <v>0</v>
      </c>
      <c r="O369" s="91">
        <f>SUM($G369*O365*O366*2*1.1*1.1*1.1*1.1)</f>
        <v>0</v>
      </c>
      <c r="P369" s="55">
        <f>SUM($G369*P365*P366*2*1.1*1.1*1.1*1.1*1.1)</f>
        <v>0</v>
      </c>
      <c r="Q369" s="91">
        <f>SUM($G369*Q365*Q366*2*1.1*1.1*1.1*1.1*1.1)</f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70</v>
      </c>
      <c r="B370" s="125"/>
      <c r="C370" s="121" t="s">
        <v>179</v>
      </c>
      <c r="D370" s="125"/>
      <c r="E370" s="121" t="s">
        <v>178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69</v>
      </c>
      <c r="B371" s="125"/>
      <c r="C371" s="121" t="s">
        <v>180</v>
      </c>
      <c r="D371" s="125"/>
      <c r="E371" s="121" t="s">
        <v>178</v>
      </c>
      <c r="F371" s="169" t="s">
        <v>103</v>
      </c>
      <c r="G371" s="170"/>
      <c r="H371" s="8">
        <f aca="true" t="shared" si="176" ref="H371:S371">SUM(H368:H369)</f>
        <v>0</v>
      </c>
      <c r="I371" s="93">
        <f t="shared" si="176"/>
        <v>0</v>
      </c>
      <c r="J371" s="8">
        <f t="shared" si="176"/>
        <v>0</v>
      </c>
      <c r="K371" s="93">
        <f t="shared" si="176"/>
        <v>0</v>
      </c>
      <c r="L371" s="8">
        <f t="shared" si="176"/>
        <v>0</v>
      </c>
      <c r="M371" s="93">
        <f t="shared" si="176"/>
        <v>0</v>
      </c>
      <c r="N371" s="8">
        <f t="shared" si="176"/>
        <v>0</v>
      </c>
      <c r="O371" s="93">
        <f t="shared" si="176"/>
        <v>0</v>
      </c>
      <c r="P371" s="8">
        <f t="shared" si="176"/>
        <v>0</v>
      </c>
      <c r="Q371" s="93">
        <f t="shared" si="176"/>
        <v>0</v>
      </c>
      <c r="R371" s="8">
        <f t="shared" si="176"/>
        <v>0</v>
      </c>
      <c r="S371" s="93">
        <f t="shared" si="176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9:19" ht="12.75">
      <c r="I373" s="90"/>
      <c r="K373" s="90"/>
      <c r="M373" s="90"/>
      <c r="O373" s="90"/>
      <c r="Q373" s="90"/>
      <c r="S373" s="90"/>
    </row>
    <row r="374" spans="1:19" s="54" customFormat="1" ht="12.75">
      <c r="A374" s="71"/>
      <c r="B374" s="71"/>
      <c r="C374" s="71"/>
      <c r="D374" s="71"/>
      <c r="E374" s="71"/>
      <c r="F374" s="71"/>
      <c r="G374" s="71"/>
      <c r="H374" s="71"/>
      <c r="I374" s="90"/>
      <c r="J374" s="71"/>
      <c r="K374" s="90"/>
      <c r="L374" s="71"/>
      <c r="M374" s="90"/>
      <c r="N374" s="71"/>
      <c r="O374" s="90"/>
      <c r="P374" s="71"/>
      <c r="Q374" s="90"/>
      <c r="R374" s="71"/>
      <c r="S374" s="90"/>
    </row>
    <row r="375" spans="9:19" ht="12.75">
      <c r="I375" s="90"/>
      <c r="K375" s="90"/>
      <c r="M375" s="90"/>
      <c r="O375" s="90"/>
      <c r="Q375" s="90"/>
      <c r="S375" s="90"/>
    </row>
    <row r="376" spans="8:19" s="117" customFormat="1" ht="25.5">
      <c r="H376" s="53" t="s">
        <v>0</v>
      </c>
      <c r="I376" s="89" t="s">
        <v>159</v>
      </c>
      <c r="J376" s="53" t="s">
        <v>6</v>
      </c>
      <c r="K376" s="89" t="s">
        <v>160</v>
      </c>
      <c r="L376" s="53" t="s">
        <v>7</v>
      </c>
      <c r="M376" s="89" t="s">
        <v>161</v>
      </c>
      <c r="N376" s="53" t="s">
        <v>12</v>
      </c>
      <c r="O376" s="89" t="s">
        <v>162</v>
      </c>
      <c r="P376" s="53" t="s">
        <v>13</v>
      </c>
      <c r="Q376" s="89" t="s">
        <v>163</v>
      </c>
      <c r="R376" s="53" t="s">
        <v>71</v>
      </c>
      <c r="S376" s="89" t="s">
        <v>164</v>
      </c>
    </row>
    <row r="377" spans="2:19" ht="12.75">
      <c r="B377" s="170" t="s">
        <v>104</v>
      </c>
      <c r="C377" s="163"/>
      <c r="D377" s="163"/>
      <c r="E377" s="163"/>
      <c r="F377" s="163"/>
      <c r="H377" s="2">
        <f aca="true" t="shared" si="177" ref="H377:Q377">SUM(H19+H29+H39+H49+H59+H69+H79+H89+H99+H109+H119+H129+H139+H149+H159+H169)</f>
        <v>0</v>
      </c>
      <c r="I377" s="91">
        <f t="shared" si="177"/>
        <v>0</v>
      </c>
      <c r="J377" s="2">
        <f t="shared" si="177"/>
        <v>0</v>
      </c>
      <c r="K377" s="91">
        <f t="shared" si="177"/>
        <v>0</v>
      </c>
      <c r="L377" s="2">
        <f t="shared" si="177"/>
        <v>0</v>
      </c>
      <c r="M377" s="91">
        <f t="shared" si="177"/>
        <v>0</v>
      </c>
      <c r="N377" s="2">
        <f t="shared" si="177"/>
        <v>0</v>
      </c>
      <c r="O377" s="91">
        <f t="shared" si="177"/>
        <v>0</v>
      </c>
      <c r="P377" s="2">
        <f t="shared" si="177"/>
        <v>0</v>
      </c>
      <c r="Q377" s="91">
        <f t="shared" si="177"/>
        <v>0</v>
      </c>
      <c r="R377" s="2">
        <f aca="true" t="shared" si="178" ref="R377:R383">SUM(H377+J377+L377+N377+P377)</f>
        <v>0</v>
      </c>
      <c r="S377" s="91">
        <f aca="true" t="shared" si="179" ref="S377:S383">SUM(I377+K377+M377+O377+Q377)</f>
        <v>0</v>
      </c>
    </row>
    <row r="378" spans="2:19" ht="12.75">
      <c r="B378" s="170" t="s">
        <v>105</v>
      </c>
      <c r="C378" s="163"/>
      <c r="D378" s="163"/>
      <c r="E378" s="163"/>
      <c r="F378" s="163"/>
      <c r="H378" s="2">
        <f aca="true" t="shared" si="180" ref="H378:Q378">SUM(H183+H196+H209+H222+H235+H248+H261+H274+H287+H300)</f>
        <v>0</v>
      </c>
      <c r="I378" s="91">
        <f t="shared" si="180"/>
        <v>0</v>
      </c>
      <c r="J378" s="2">
        <f t="shared" si="180"/>
        <v>0</v>
      </c>
      <c r="K378" s="91">
        <f t="shared" si="180"/>
        <v>0</v>
      </c>
      <c r="L378" s="2">
        <f t="shared" si="180"/>
        <v>0</v>
      </c>
      <c r="M378" s="91">
        <f t="shared" si="180"/>
        <v>0</v>
      </c>
      <c r="N378" s="2">
        <f t="shared" si="180"/>
        <v>0</v>
      </c>
      <c r="O378" s="91">
        <f t="shared" si="180"/>
        <v>0</v>
      </c>
      <c r="P378" s="2">
        <f t="shared" si="180"/>
        <v>0</v>
      </c>
      <c r="Q378" s="91">
        <f t="shared" si="180"/>
        <v>0</v>
      </c>
      <c r="R378" s="2">
        <f t="shared" si="178"/>
        <v>0</v>
      </c>
      <c r="S378" s="91">
        <f t="shared" si="179"/>
        <v>0</v>
      </c>
    </row>
    <row r="379" spans="2:19" ht="12.75">
      <c r="B379" s="170" t="s">
        <v>106</v>
      </c>
      <c r="C379" s="163"/>
      <c r="D379" s="163"/>
      <c r="E379" s="163"/>
      <c r="F379" s="163"/>
      <c r="H379" s="2">
        <f aca="true" t="shared" si="181" ref="H379:Q379">SUM(H185+H198+H211+H224+H237+H250+H263+H276+H289+H302)</f>
        <v>0</v>
      </c>
      <c r="I379" s="91">
        <f t="shared" si="181"/>
        <v>0</v>
      </c>
      <c r="J379" s="2">
        <f t="shared" si="181"/>
        <v>0</v>
      </c>
      <c r="K379" s="91">
        <f t="shared" si="181"/>
        <v>0</v>
      </c>
      <c r="L379" s="2">
        <f t="shared" si="181"/>
        <v>0</v>
      </c>
      <c r="M379" s="91">
        <f t="shared" si="181"/>
        <v>0</v>
      </c>
      <c r="N379" s="2">
        <f t="shared" si="181"/>
        <v>0</v>
      </c>
      <c r="O379" s="91">
        <f t="shared" si="181"/>
        <v>0</v>
      </c>
      <c r="P379" s="2">
        <f t="shared" si="181"/>
        <v>0</v>
      </c>
      <c r="Q379" s="91">
        <f t="shared" si="181"/>
        <v>0</v>
      </c>
      <c r="R379" s="2">
        <f t="shared" si="178"/>
        <v>0</v>
      </c>
      <c r="S379" s="91">
        <f t="shared" si="179"/>
        <v>0</v>
      </c>
    </row>
    <row r="380" spans="2:19" ht="12.75">
      <c r="B380" s="169" t="s">
        <v>107</v>
      </c>
      <c r="C380" s="163"/>
      <c r="D380" s="163"/>
      <c r="E380" s="163"/>
      <c r="F380" s="163"/>
      <c r="H380" s="2">
        <f aca="true" t="shared" si="182" ref="H380:Q380">SUM(H316+H324+H332+H340+H348)</f>
        <v>0</v>
      </c>
      <c r="I380" s="91">
        <f t="shared" si="182"/>
        <v>0</v>
      </c>
      <c r="J380" s="2">
        <f t="shared" si="182"/>
        <v>0</v>
      </c>
      <c r="K380" s="91">
        <f t="shared" si="182"/>
        <v>0</v>
      </c>
      <c r="L380" s="2">
        <f t="shared" si="182"/>
        <v>0</v>
      </c>
      <c r="M380" s="91">
        <f t="shared" si="182"/>
        <v>0</v>
      </c>
      <c r="N380" s="2">
        <f t="shared" si="182"/>
        <v>0</v>
      </c>
      <c r="O380" s="91">
        <f t="shared" si="182"/>
        <v>0</v>
      </c>
      <c r="P380" s="2">
        <f t="shared" si="182"/>
        <v>0</v>
      </c>
      <c r="Q380" s="91">
        <f t="shared" si="182"/>
        <v>0</v>
      </c>
      <c r="R380" s="2">
        <f t="shared" si="178"/>
        <v>0</v>
      </c>
      <c r="S380" s="91">
        <f t="shared" si="179"/>
        <v>0</v>
      </c>
    </row>
    <row r="381" spans="2:19" ht="12.75">
      <c r="B381" s="169" t="s">
        <v>108</v>
      </c>
      <c r="C381" s="163"/>
      <c r="D381" s="163"/>
      <c r="E381" s="163"/>
      <c r="F381" s="163"/>
      <c r="H381" s="2">
        <f>SUM(H360+H368)</f>
        <v>0</v>
      </c>
      <c r="I381" s="91">
        <f>SUM(I360+I368)</f>
        <v>0</v>
      </c>
      <c r="J381" s="2">
        <f>SUM(J360+J368)</f>
        <v>0</v>
      </c>
      <c r="K381" s="91">
        <f aca="true" t="shared" si="183" ref="K381:Q381">SUM(K360+K368)</f>
        <v>0</v>
      </c>
      <c r="L381" s="2">
        <f t="shared" si="183"/>
        <v>0</v>
      </c>
      <c r="M381" s="91">
        <f t="shared" si="183"/>
        <v>0</v>
      </c>
      <c r="N381" s="2">
        <f t="shared" si="183"/>
        <v>0</v>
      </c>
      <c r="O381" s="91">
        <f t="shared" si="183"/>
        <v>0</v>
      </c>
      <c r="P381" s="2">
        <f t="shared" si="183"/>
        <v>0</v>
      </c>
      <c r="Q381" s="91">
        <f t="shared" si="183"/>
        <v>0</v>
      </c>
      <c r="R381" s="2">
        <f t="shared" si="178"/>
        <v>0</v>
      </c>
      <c r="S381" s="91">
        <f t="shared" si="179"/>
        <v>0</v>
      </c>
    </row>
    <row r="382" spans="2:19" ht="12.75">
      <c r="B382" s="169" t="s">
        <v>109</v>
      </c>
      <c r="C382" s="163"/>
      <c r="D382" s="163"/>
      <c r="E382" s="163"/>
      <c r="F382" s="163"/>
      <c r="H382" s="2">
        <f aca="true" t="shared" si="184" ref="H382:Q382">SUM(H22+H32+H42+H52+H62+H72+H82+H92+H102+H112+H122+H132+H142+H152+H162+H172+H189+H202+H215+H228+H241+H254+H267+H280+H293+H306+H317+H325+H333+H341+H349)</f>
        <v>0</v>
      </c>
      <c r="I382" s="91">
        <f t="shared" si="184"/>
        <v>0</v>
      </c>
      <c r="J382" s="2">
        <f t="shared" si="184"/>
        <v>0</v>
      </c>
      <c r="K382" s="91">
        <f t="shared" si="184"/>
        <v>0</v>
      </c>
      <c r="L382" s="2">
        <f t="shared" si="184"/>
        <v>0</v>
      </c>
      <c r="M382" s="91">
        <f t="shared" si="184"/>
        <v>0</v>
      </c>
      <c r="N382" s="2">
        <f t="shared" si="184"/>
        <v>0</v>
      </c>
      <c r="O382" s="91">
        <f t="shared" si="184"/>
        <v>0</v>
      </c>
      <c r="P382" s="2">
        <f t="shared" si="184"/>
        <v>0</v>
      </c>
      <c r="Q382" s="91">
        <f t="shared" si="184"/>
        <v>0</v>
      </c>
      <c r="R382" s="2">
        <f t="shared" si="178"/>
        <v>0</v>
      </c>
      <c r="S382" s="91">
        <f t="shared" si="179"/>
        <v>0</v>
      </c>
    </row>
    <row r="383" spans="2:19" ht="12.75">
      <c r="B383" s="169" t="s">
        <v>110</v>
      </c>
      <c r="C383" s="163"/>
      <c r="D383" s="163"/>
      <c r="E383" s="163"/>
      <c r="F383" s="163"/>
      <c r="H383" s="2">
        <f>SUM(H377:H382)</f>
        <v>0</v>
      </c>
      <c r="I383" s="91">
        <f>SUM(I377:I382)</f>
        <v>0</v>
      </c>
      <c r="J383" s="2">
        <f>SUM(J377:J382)</f>
        <v>0</v>
      </c>
      <c r="K383" s="91">
        <f aca="true" t="shared" si="185" ref="K383:Q383">SUM(K377:K382)</f>
        <v>0</v>
      </c>
      <c r="L383" s="2">
        <f t="shared" si="185"/>
        <v>0</v>
      </c>
      <c r="M383" s="91">
        <f t="shared" si="185"/>
        <v>0</v>
      </c>
      <c r="N383" s="2">
        <f t="shared" si="185"/>
        <v>0</v>
      </c>
      <c r="O383" s="91">
        <f t="shared" si="185"/>
        <v>0</v>
      </c>
      <c r="P383" s="2">
        <f t="shared" si="185"/>
        <v>0</v>
      </c>
      <c r="Q383" s="91">
        <f t="shared" si="185"/>
        <v>0</v>
      </c>
      <c r="R383" s="2">
        <f t="shared" si="178"/>
        <v>0</v>
      </c>
      <c r="S383" s="91">
        <f t="shared" si="179"/>
        <v>0</v>
      </c>
    </row>
    <row r="384" spans="5:19" ht="12.75">
      <c r="E384" s="48"/>
      <c r="I384" s="90"/>
      <c r="K384" s="90"/>
      <c r="M384" s="90"/>
      <c r="O384" s="90"/>
      <c r="Q384" s="90"/>
      <c r="S384" s="90"/>
    </row>
    <row r="385" spans="2:19" ht="12.75">
      <c r="B385" s="169" t="s">
        <v>141</v>
      </c>
      <c r="C385" s="163"/>
      <c r="D385" s="163"/>
      <c r="E385" s="163"/>
      <c r="F385" s="163"/>
      <c r="H385" s="2">
        <f aca="true" t="shared" si="186" ref="H385:Q385">SUM(H361+H369)</f>
        <v>0</v>
      </c>
      <c r="I385" s="91">
        <f t="shared" si="186"/>
        <v>0</v>
      </c>
      <c r="J385" s="2">
        <f t="shared" si="186"/>
        <v>0</v>
      </c>
      <c r="K385" s="91">
        <f t="shared" si="186"/>
        <v>0</v>
      </c>
      <c r="L385" s="2">
        <f t="shared" si="186"/>
        <v>0</v>
      </c>
      <c r="M385" s="91">
        <f t="shared" si="186"/>
        <v>0</v>
      </c>
      <c r="N385" s="2">
        <f t="shared" si="186"/>
        <v>0</v>
      </c>
      <c r="O385" s="91">
        <f t="shared" si="186"/>
        <v>0</v>
      </c>
      <c r="P385" s="2">
        <f t="shared" si="186"/>
        <v>0</v>
      </c>
      <c r="Q385" s="91">
        <f t="shared" si="186"/>
        <v>0</v>
      </c>
      <c r="R385" s="2">
        <f>SUM(H385+J385+L385+N385+P385)</f>
        <v>0</v>
      </c>
      <c r="S385" s="91">
        <f>SUM(I385+K385+M385+O385+Q385)</f>
        <v>0</v>
      </c>
    </row>
  </sheetData>
  <sheetProtection/>
  <mergeCells count="320">
    <mergeCell ref="F343:G343"/>
    <mergeCell ref="F335:G335"/>
    <mergeCell ref="B337:E337"/>
    <mergeCell ref="F337:G337"/>
    <mergeCell ref="B338:E338"/>
    <mergeCell ref="B339:E339"/>
    <mergeCell ref="B340:E340"/>
    <mergeCell ref="F340:G340"/>
    <mergeCell ref="F329:G329"/>
    <mergeCell ref="B330:E330"/>
    <mergeCell ref="B331:E331"/>
    <mergeCell ref="B332:E332"/>
    <mergeCell ref="F332:G332"/>
    <mergeCell ref="B333:E333"/>
    <mergeCell ref="B382:F382"/>
    <mergeCell ref="B383:F383"/>
    <mergeCell ref="F368:G368"/>
    <mergeCell ref="F371:G371"/>
    <mergeCell ref="B385:F385"/>
    <mergeCell ref="B368:E368"/>
    <mergeCell ref="B369:E369"/>
    <mergeCell ref="B377:F377"/>
    <mergeCell ref="B378:F378"/>
    <mergeCell ref="B379:F379"/>
    <mergeCell ref="B360:E360"/>
    <mergeCell ref="B361:E361"/>
    <mergeCell ref="B365:E365"/>
    <mergeCell ref="B366:E366"/>
    <mergeCell ref="B367:E367"/>
    <mergeCell ref="B381:F381"/>
    <mergeCell ref="B380:F380"/>
    <mergeCell ref="B324:E324"/>
    <mergeCell ref="B325:E325"/>
    <mergeCell ref="B357:E357"/>
    <mergeCell ref="B358:E358"/>
    <mergeCell ref="A355:E355"/>
    <mergeCell ref="B359:E359"/>
    <mergeCell ref="B329:E329"/>
    <mergeCell ref="B341:E341"/>
    <mergeCell ref="B345:E345"/>
    <mergeCell ref="B322:E322"/>
    <mergeCell ref="B323:E323"/>
    <mergeCell ref="B313:E313"/>
    <mergeCell ref="B314:E314"/>
    <mergeCell ref="B315:E315"/>
    <mergeCell ref="B316:E316"/>
    <mergeCell ref="F236:G236"/>
    <mergeCell ref="B235:E235"/>
    <mergeCell ref="B317:E317"/>
    <mergeCell ref="B321:E321"/>
    <mergeCell ref="A311:E311"/>
    <mergeCell ref="F237:G237"/>
    <mergeCell ref="B245:E245"/>
    <mergeCell ref="F245:G245"/>
    <mergeCell ref="F249:G249"/>
    <mergeCell ref="F250:G250"/>
    <mergeCell ref="F218:G218"/>
    <mergeCell ref="B232:E232"/>
    <mergeCell ref="B233:E233"/>
    <mergeCell ref="F222:G222"/>
    <mergeCell ref="F223:G223"/>
    <mergeCell ref="F235:G235"/>
    <mergeCell ref="F232:G232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37:E37"/>
    <mergeCell ref="B38:E38"/>
    <mergeCell ref="B39:E39"/>
    <mergeCell ref="B45:E45"/>
    <mergeCell ref="A43:F43"/>
    <mergeCell ref="F45:G45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F46:G46"/>
    <mergeCell ref="A53:F53"/>
    <mergeCell ref="F319:G319"/>
    <mergeCell ref="F324:G324"/>
    <mergeCell ref="A1:R1"/>
    <mergeCell ref="A2:R2"/>
    <mergeCell ref="F5:Q5"/>
    <mergeCell ref="F6:Q6"/>
    <mergeCell ref="F7:Q7"/>
    <mergeCell ref="F8:Q8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86:G86"/>
    <mergeCell ref="F327:G327"/>
    <mergeCell ref="F360:G360"/>
    <mergeCell ref="F363:G363"/>
    <mergeCell ref="F365:G365"/>
    <mergeCell ref="F357:G357"/>
    <mergeCell ref="F321:G321"/>
    <mergeCell ref="F316:G316"/>
    <mergeCell ref="F313:G313"/>
    <mergeCell ref="F211:G211"/>
    <mergeCell ref="B77:E77"/>
    <mergeCell ref="B78:E78"/>
    <mergeCell ref="B79:E79"/>
    <mergeCell ref="A83:F83"/>
    <mergeCell ref="B85:E85"/>
    <mergeCell ref="F85:G85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98:E98"/>
    <mergeCell ref="B99:E99"/>
    <mergeCell ref="A103:F103"/>
    <mergeCell ref="B105:E105"/>
    <mergeCell ref="F105:G105"/>
    <mergeCell ref="B106:E106"/>
    <mergeCell ref="F106:G106"/>
    <mergeCell ref="B107:E107"/>
    <mergeCell ref="B108:E108"/>
    <mergeCell ref="B109:E109"/>
    <mergeCell ref="A113:F113"/>
    <mergeCell ref="B115:E115"/>
    <mergeCell ref="F115:G115"/>
    <mergeCell ref="B116:E116"/>
    <mergeCell ref="F116:G116"/>
    <mergeCell ref="B117:E117"/>
    <mergeCell ref="B118:E118"/>
    <mergeCell ref="B119:E119"/>
    <mergeCell ref="A123:F123"/>
    <mergeCell ref="B125:E125"/>
    <mergeCell ref="F125:G125"/>
    <mergeCell ref="B126:E126"/>
    <mergeCell ref="F126:G126"/>
    <mergeCell ref="B127:E127"/>
    <mergeCell ref="B128:E128"/>
    <mergeCell ref="B129:E129"/>
    <mergeCell ref="A133:F133"/>
    <mergeCell ref="B135:E135"/>
    <mergeCell ref="F135:G135"/>
    <mergeCell ref="B136:E136"/>
    <mergeCell ref="F136:G136"/>
    <mergeCell ref="B137:E137"/>
    <mergeCell ref="B138:E138"/>
    <mergeCell ref="B139:E139"/>
    <mergeCell ref="A143:F143"/>
    <mergeCell ref="B145:E145"/>
    <mergeCell ref="F145:G145"/>
    <mergeCell ref="B146:E146"/>
    <mergeCell ref="F146:G146"/>
    <mergeCell ref="B147:E147"/>
    <mergeCell ref="B148:E148"/>
    <mergeCell ref="B149:E149"/>
    <mergeCell ref="A153:F153"/>
    <mergeCell ref="B155:E155"/>
    <mergeCell ref="F155:G155"/>
    <mergeCell ref="B156:E156"/>
    <mergeCell ref="F156:G156"/>
    <mergeCell ref="B157:E157"/>
    <mergeCell ref="B158:E158"/>
    <mergeCell ref="B159:E159"/>
    <mergeCell ref="A163:F163"/>
    <mergeCell ref="B165:E165"/>
    <mergeCell ref="F165:G165"/>
    <mergeCell ref="B166:E166"/>
    <mergeCell ref="F166:G16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A255:F255"/>
    <mergeCell ref="B257:E257"/>
    <mergeCell ref="F257:G257"/>
    <mergeCell ref="B258:E258"/>
    <mergeCell ref="F258:G258"/>
    <mergeCell ref="B259:E259"/>
    <mergeCell ref="B260:E260"/>
    <mergeCell ref="B261:E261"/>
    <mergeCell ref="F261:G261"/>
    <mergeCell ref="F262:G262"/>
    <mergeCell ref="F263:G263"/>
    <mergeCell ref="A268:F268"/>
    <mergeCell ref="B270:E270"/>
    <mergeCell ref="F270:G270"/>
    <mergeCell ref="B271:E271"/>
    <mergeCell ref="F271:G271"/>
    <mergeCell ref="B272:E272"/>
    <mergeCell ref="B273:E273"/>
    <mergeCell ref="B274:E274"/>
    <mergeCell ref="F274:G274"/>
    <mergeCell ref="F275:G275"/>
    <mergeCell ref="F276:G276"/>
    <mergeCell ref="A281:F281"/>
    <mergeCell ref="B283:E283"/>
    <mergeCell ref="F283:G283"/>
    <mergeCell ref="B284:E284"/>
    <mergeCell ref="F284:G284"/>
    <mergeCell ref="B285:E285"/>
    <mergeCell ref="B286:E286"/>
    <mergeCell ref="B287:E287"/>
    <mergeCell ref="F287:G287"/>
    <mergeCell ref="F288:G288"/>
    <mergeCell ref="F289:G289"/>
    <mergeCell ref="A294:F294"/>
    <mergeCell ref="B296:E296"/>
    <mergeCell ref="F296:G296"/>
    <mergeCell ref="F301:G301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351:G351"/>
    <mergeCell ref="F345:G345"/>
    <mergeCell ref="B346:E346"/>
    <mergeCell ref="B347:E347"/>
    <mergeCell ref="B348:E348"/>
    <mergeCell ref="F348:G348"/>
    <mergeCell ref="B349:E349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49"/>
      <c r="C6" s="49"/>
      <c r="D6" s="49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49"/>
      <c r="C7" s="49"/>
      <c r="D7" s="49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49"/>
      <c r="C8" s="49"/>
      <c r="D8" s="49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49"/>
      <c r="C9" s="49"/>
      <c r="D9" s="49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49"/>
      <c r="C10" s="49"/>
      <c r="D10" s="49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3" t="s">
        <v>3</v>
      </c>
      <c r="B15" s="193"/>
      <c r="C15" s="193"/>
      <c r="D15" s="193"/>
      <c r="E15" s="194"/>
      <c r="F15" s="194"/>
      <c r="G15" s="19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7" t="s">
        <v>73</v>
      </c>
      <c r="B24" s="177"/>
      <c r="C24" s="177"/>
      <c r="D24" s="177"/>
      <c r="E24" s="177"/>
      <c r="F24" s="172"/>
      <c r="G24" s="163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143</v>
      </c>
      <c r="B26" s="76"/>
      <c r="C26" s="76"/>
      <c r="D26" s="76"/>
      <c r="S26" s="90"/>
    </row>
    <row r="27" spans="1:19" ht="12.75">
      <c r="A27" s="195" t="s">
        <v>142</v>
      </c>
      <c r="B27" s="195"/>
      <c r="C27" s="195"/>
      <c r="D27" s="195"/>
      <c r="E27" s="196"/>
      <c r="F27" s="196"/>
      <c r="G27" s="19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7" t="s">
        <v>111</v>
      </c>
      <c r="B36" s="177"/>
      <c r="C36" s="177"/>
      <c r="D36" s="177"/>
      <c r="E36" s="177"/>
      <c r="F36" s="172"/>
      <c r="G36" s="163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3" t="s">
        <v>74</v>
      </c>
      <c r="B38" s="193"/>
      <c r="C38" s="193"/>
      <c r="D38" s="193"/>
      <c r="E38" s="194"/>
      <c r="F38" s="194"/>
      <c r="G38" s="19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77" t="s">
        <v>75</v>
      </c>
      <c r="B47" s="177"/>
      <c r="C47" s="177"/>
      <c r="D47" s="177"/>
      <c r="E47" s="177"/>
      <c r="F47" s="172"/>
      <c r="G47" s="163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F9:Q9"/>
    <mergeCell ref="F10:Q10"/>
    <mergeCell ref="A38:G38"/>
    <mergeCell ref="A47:G47"/>
    <mergeCell ref="A15:G15"/>
    <mergeCell ref="A24:G24"/>
    <mergeCell ref="A27:G27"/>
    <mergeCell ref="A36:G3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27.4218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49"/>
      <c r="C6" s="49"/>
      <c r="D6" s="49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49"/>
      <c r="C7" s="49"/>
      <c r="D7" s="49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49"/>
      <c r="C8" s="49"/>
      <c r="D8" s="49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49"/>
      <c r="C9" s="49"/>
      <c r="D9" s="49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49"/>
      <c r="C10" s="49"/>
      <c r="D10" s="49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3" t="s">
        <v>193</v>
      </c>
      <c r="B15" s="193"/>
      <c r="C15" s="193"/>
      <c r="D15" s="193"/>
      <c r="E15" s="194"/>
      <c r="F15" s="194"/>
      <c r="G15" s="19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42"/>
      <c r="B16" s="142"/>
      <c r="C16" s="142"/>
      <c r="D16" s="142"/>
      <c r="E16" s="142"/>
      <c r="F16" s="142"/>
      <c r="G16" s="142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30">SUM(H16+J16+L16+N16+P16)</f>
        <v>0</v>
      </c>
      <c r="S16" s="91">
        <f t="shared" si="0"/>
        <v>0</v>
      </c>
    </row>
    <row r="17" spans="1:19" ht="12.75">
      <c r="A17" s="142"/>
      <c r="B17" s="142"/>
      <c r="C17" s="142"/>
      <c r="D17" s="142"/>
      <c r="E17" s="142"/>
      <c r="F17" s="142"/>
      <c r="G17" s="14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42"/>
      <c r="B18" s="142"/>
      <c r="C18" s="142"/>
      <c r="D18" s="142"/>
      <c r="E18" s="142"/>
      <c r="F18" s="142"/>
      <c r="G18" s="142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41"/>
      <c r="B19" s="141"/>
      <c r="C19" s="141"/>
      <c r="D19" s="141"/>
      <c r="E19" s="111"/>
      <c r="F19" s="112"/>
      <c r="G19" s="142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41"/>
      <c r="B20" s="141"/>
      <c r="C20" s="141"/>
      <c r="D20" s="141"/>
      <c r="E20" s="111"/>
      <c r="F20" s="112"/>
      <c r="G20" s="142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41"/>
      <c r="B21" s="141"/>
      <c r="C21" s="141"/>
      <c r="D21" s="141"/>
      <c r="E21" s="111"/>
      <c r="F21" s="112"/>
      <c r="G21" s="142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42"/>
      <c r="B22" s="142"/>
      <c r="C22" s="142"/>
      <c r="D22" s="142"/>
      <c r="E22" s="142"/>
      <c r="F22" s="142"/>
      <c r="G22" s="142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>SUM(H22+J22+L22+N22+P22)</f>
        <v>0</v>
      </c>
      <c r="S22" s="91">
        <f>SUM(I22+K22+M22+O22+Q22)</f>
        <v>0</v>
      </c>
    </row>
    <row r="23" spans="1:19" ht="12.75">
      <c r="A23" s="142"/>
      <c r="B23" s="142"/>
      <c r="C23" s="142"/>
      <c r="D23" s="142"/>
      <c r="E23" s="142"/>
      <c r="F23" s="142"/>
      <c r="G23" s="142"/>
      <c r="H23" s="18">
        <v>0</v>
      </c>
      <c r="I23" s="98"/>
      <c r="J23" s="18">
        <v>0</v>
      </c>
      <c r="K23" s="98"/>
      <c r="L23" s="18">
        <v>0</v>
      </c>
      <c r="M23" s="98"/>
      <c r="N23" s="18">
        <v>0</v>
      </c>
      <c r="O23" s="98"/>
      <c r="P23" s="18">
        <v>0</v>
      </c>
      <c r="Q23" s="98"/>
      <c r="R23" s="2">
        <f>SUM(H23+J23+L23+N23+P23)</f>
        <v>0</v>
      </c>
      <c r="S23" s="91">
        <f>SUM(I23+K23+M23+O23+Q23)</f>
        <v>0</v>
      </c>
    </row>
    <row r="24" spans="1:19" ht="12.75">
      <c r="A24" s="141"/>
      <c r="B24" s="141"/>
      <c r="C24" s="141"/>
      <c r="D24" s="141"/>
      <c r="E24" s="111"/>
      <c r="F24" s="112"/>
      <c r="G24" s="142"/>
      <c r="H24" s="18">
        <v>0</v>
      </c>
      <c r="I24" s="98"/>
      <c r="J24" s="18">
        <v>0</v>
      </c>
      <c r="K24" s="98"/>
      <c r="L24" s="18">
        <v>0</v>
      </c>
      <c r="M24" s="98"/>
      <c r="N24" s="18">
        <v>0</v>
      </c>
      <c r="O24" s="98"/>
      <c r="P24" s="18">
        <v>0</v>
      </c>
      <c r="Q24" s="98"/>
      <c r="R24" s="2">
        <f>SUM(H24+J24+L24+N24+P24)</f>
        <v>0</v>
      </c>
      <c r="S24" s="91">
        <f>SUM(I24+K24+M24+O24+Q24)</f>
        <v>0</v>
      </c>
    </row>
    <row r="25" spans="1:19" ht="12.75">
      <c r="A25" s="141"/>
      <c r="B25" s="141"/>
      <c r="C25" s="141"/>
      <c r="D25" s="141"/>
      <c r="E25" s="111"/>
      <c r="F25" s="112"/>
      <c r="G25" s="142"/>
      <c r="H25" s="18">
        <v>0</v>
      </c>
      <c r="I25" s="98"/>
      <c r="J25" s="18">
        <v>0</v>
      </c>
      <c r="K25" s="98"/>
      <c r="L25" s="18">
        <v>0</v>
      </c>
      <c r="M25" s="98"/>
      <c r="N25" s="18">
        <v>0</v>
      </c>
      <c r="O25" s="98"/>
      <c r="P25" s="18">
        <v>0</v>
      </c>
      <c r="Q25" s="98"/>
      <c r="R25" s="2">
        <f>SUM(H25+J25+L25+N25+P25)</f>
        <v>0</v>
      </c>
      <c r="S25" s="91">
        <f>SUM(I25+K25+M25+O25+Q25)</f>
        <v>0</v>
      </c>
    </row>
    <row r="26" spans="1:19" ht="12.75">
      <c r="A26" s="141"/>
      <c r="B26" s="141"/>
      <c r="C26" s="141"/>
      <c r="D26" s="141"/>
      <c r="E26" s="111"/>
      <c r="F26" s="112"/>
      <c r="G26" s="142"/>
      <c r="H26" s="18">
        <v>0</v>
      </c>
      <c r="I26" s="98"/>
      <c r="J26" s="18">
        <v>0</v>
      </c>
      <c r="K26" s="98"/>
      <c r="L26" s="18">
        <v>0</v>
      </c>
      <c r="M26" s="98"/>
      <c r="N26" s="18">
        <v>0</v>
      </c>
      <c r="O26" s="98"/>
      <c r="P26" s="18">
        <v>0</v>
      </c>
      <c r="Q26" s="98"/>
      <c r="R26" s="2">
        <f>SUM(H26+J26+L26+N26+P26)</f>
        <v>0</v>
      </c>
      <c r="S26" s="91">
        <f>SUM(I26+K26+M26+O26+Q26)</f>
        <v>0</v>
      </c>
    </row>
    <row r="27" spans="1:19" ht="12.75">
      <c r="A27" s="142"/>
      <c r="B27" s="142"/>
      <c r="C27" s="142"/>
      <c r="D27" s="142"/>
      <c r="E27" s="142"/>
      <c r="F27" s="142"/>
      <c r="G27" s="142"/>
      <c r="H27" s="18">
        <v>0</v>
      </c>
      <c r="I27" s="98"/>
      <c r="J27" s="18">
        <v>0</v>
      </c>
      <c r="K27" s="98"/>
      <c r="L27" s="18">
        <v>0</v>
      </c>
      <c r="M27" s="98"/>
      <c r="N27" s="18">
        <v>0</v>
      </c>
      <c r="O27" s="98"/>
      <c r="P27" s="18">
        <v>0</v>
      </c>
      <c r="Q27" s="98"/>
      <c r="R27" s="2">
        <f t="shared" si="0"/>
        <v>0</v>
      </c>
      <c r="S27" s="91">
        <f t="shared" si="0"/>
        <v>0</v>
      </c>
    </row>
    <row r="28" spans="1:19" ht="12.75">
      <c r="A28" s="142"/>
      <c r="B28" s="142"/>
      <c r="C28" s="142"/>
      <c r="D28" s="142"/>
      <c r="E28" s="142"/>
      <c r="F28" s="142"/>
      <c r="G28" s="142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t="shared" si="0"/>
        <v>0</v>
      </c>
      <c r="S28" s="91">
        <f t="shared" si="0"/>
        <v>0</v>
      </c>
    </row>
    <row r="29" spans="1:19" ht="12.75">
      <c r="A29" s="141"/>
      <c r="B29" s="141"/>
      <c r="C29" s="141"/>
      <c r="D29" s="141"/>
      <c r="E29" s="111"/>
      <c r="F29" s="112"/>
      <c r="G29" s="142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0"/>
        <v>0</v>
      </c>
      <c r="S29" s="91">
        <f t="shared" si="0"/>
        <v>0</v>
      </c>
    </row>
    <row r="30" spans="1:19" ht="12.75">
      <c r="A30" s="141"/>
      <c r="B30" s="141"/>
      <c r="C30" s="141"/>
      <c r="D30" s="141"/>
      <c r="E30" s="111"/>
      <c r="F30" s="112"/>
      <c r="G30" s="142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0"/>
        <v>0</v>
      </c>
      <c r="S30" s="91">
        <f t="shared" si="0"/>
        <v>0</v>
      </c>
    </row>
    <row r="31" spans="1:19" ht="12.75">
      <c r="A31" s="32"/>
      <c r="B31" s="32"/>
      <c r="C31" s="32"/>
      <c r="D31" s="32"/>
      <c r="E31" s="11"/>
      <c r="F31" s="25"/>
      <c r="H31" s="8"/>
      <c r="I31" s="99"/>
      <c r="J31" s="8"/>
      <c r="K31" s="99"/>
      <c r="L31" s="8"/>
      <c r="M31" s="99"/>
      <c r="N31" s="8"/>
      <c r="O31" s="99"/>
      <c r="P31" s="8"/>
      <c r="Q31" s="99"/>
      <c r="R31" s="8"/>
      <c r="S31" s="90"/>
    </row>
    <row r="32" spans="1:19" ht="12.75">
      <c r="A32" s="177" t="s">
        <v>194</v>
      </c>
      <c r="B32" s="177"/>
      <c r="C32" s="177"/>
      <c r="D32" s="177"/>
      <c r="E32" s="177"/>
      <c r="F32" s="172"/>
      <c r="G32" s="163"/>
      <c r="H32" s="2">
        <f>SUM(H16:H30)</f>
        <v>0</v>
      </c>
      <c r="I32" s="100">
        <f>SUM(I16:I30)</f>
        <v>0</v>
      </c>
      <c r="J32" s="2">
        <f>SUM(J16:J30)</f>
        <v>0</v>
      </c>
      <c r="K32" s="100">
        <f>SUM(K16:K30)</f>
        <v>0</v>
      </c>
      <c r="L32" s="2">
        <f>SUM(L16:L30)</f>
        <v>0</v>
      </c>
      <c r="M32" s="100">
        <f>SUM(M16:M30)</f>
        <v>0</v>
      </c>
      <c r="N32" s="2">
        <f>SUM(N16:N30)</f>
        <v>0</v>
      </c>
      <c r="O32" s="100">
        <f>SUM(O16:O30)</f>
        <v>0</v>
      </c>
      <c r="P32" s="2">
        <f>SUM(P16:P30)</f>
        <v>0</v>
      </c>
      <c r="Q32" s="100">
        <f>SUM(Q16:Q30)</f>
        <v>0</v>
      </c>
      <c r="R32" s="2">
        <f>SUM(R16:R30)</f>
        <v>0</v>
      </c>
      <c r="S32" s="91">
        <f>SUM(S16:S30)</f>
        <v>0</v>
      </c>
    </row>
    <row r="33" spans="1:19" ht="12.75">
      <c r="A33" s="11"/>
      <c r="B33" s="11"/>
      <c r="C33" s="11"/>
      <c r="D33" s="11"/>
      <c r="E33" s="11"/>
      <c r="F33" s="25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1"/>
    </row>
  </sheetData>
  <sheetProtection/>
  <mergeCells count="10">
    <mergeCell ref="F9:Q9"/>
    <mergeCell ref="F10:Q10"/>
    <mergeCell ref="A15:G15"/>
    <mergeCell ref="A32:G3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26"/>
      <c r="C6" s="26"/>
      <c r="D6" s="26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26"/>
      <c r="C7" s="26"/>
      <c r="D7" s="26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26"/>
      <c r="C8" s="26"/>
      <c r="D8" s="26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26"/>
      <c r="C9" s="26"/>
      <c r="D9" s="26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26"/>
      <c r="C10" s="26"/>
      <c r="D10" s="26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S14" s="90"/>
    </row>
    <row r="15" spans="1:19" ht="15.75">
      <c r="A15" s="193" t="s">
        <v>81</v>
      </c>
      <c r="B15" s="194"/>
      <c r="C15" s="194"/>
      <c r="D15" s="194"/>
      <c r="E15" s="194"/>
      <c r="F15" s="194"/>
      <c r="G15" s="19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7" t="s">
        <v>82</v>
      </c>
      <c r="B24" s="177"/>
      <c r="C24" s="177"/>
      <c r="D24" s="177"/>
      <c r="E24" s="177"/>
      <c r="F24" s="172"/>
      <c r="G24" s="163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3" t="s">
        <v>79</v>
      </c>
      <c r="B27" s="194"/>
      <c r="C27" s="194"/>
      <c r="D27" s="194"/>
      <c r="E27" s="194"/>
      <c r="F27" s="194"/>
      <c r="G27" s="19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7" t="s">
        <v>80</v>
      </c>
      <c r="B36" s="177"/>
      <c r="C36" s="177"/>
      <c r="D36" s="177"/>
      <c r="E36" s="177"/>
      <c r="F36" s="172"/>
      <c r="G36" s="163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3" t="s">
        <v>136</v>
      </c>
      <c r="B38" s="183"/>
      <c r="C38" s="183"/>
      <c r="D38" s="183"/>
      <c r="E38" s="183"/>
      <c r="F38" s="183"/>
      <c r="G38" s="183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F8:Q8"/>
    <mergeCell ref="F9:Q9"/>
    <mergeCell ref="F10:Q10"/>
    <mergeCell ref="A1:R1"/>
    <mergeCell ref="A2:R2"/>
    <mergeCell ref="A15:G15"/>
    <mergeCell ref="A24:G24"/>
    <mergeCell ref="A38:G38"/>
    <mergeCell ref="A27:G27"/>
    <mergeCell ref="A36:G36"/>
    <mergeCell ref="F5:Q5"/>
    <mergeCell ref="F6:Q6"/>
    <mergeCell ref="F7:Q7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1">
      <selection activeCell="A16" sqref="A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26"/>
      <c r="C6" s="26"/>
      <c r="D6" s="26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26"/>
      <c r="C7" s="26"/>
      <c r="D7" s="26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26"/>
      <c r="C8" s="26"/>
      <c r="D8" s="26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26"/>
      <c r="C9" s="26"/>
      <c r="D9" s="26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26"/>
      <c r="C10" s="26"/>
      <c r="D10" s="26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7" t="s">
        <v>140</v>
      </c>
      <c r="B14" s="15"/>
      <c r="C14" s="15"/>
      <c r="D14" s="15"/>
      <c r="E14" s="15"/>
      <c r="S14" s="90"/>
    </row>
    <row r="15" spans="1:19" ht="12.75">
      <c r="A15" s="195" t="s">
        <v>139</v>
      </c>
      <c r="B15" s="195"/>
      <c r="C15" s="195"/>
      <c r="D15" s="195"/>
      <c r="E15" s="195"/>
      <c r="F15" s="195"/>
      <c r="G15" s="195"/>
      <c r="S15" s="90"/>
    </row>
    <row r="16" spans="1:19" ht="12.75">
      <c r="A16" s="197"/>
      <c r="B16" s="197"/>
      <c r="C16" s="197"/>
      <c r="D16" s="197"/>
      <c r="E16" s="197"/>
      <c r="F16" s="197"/>
      <c r="G16" s="197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98"/>
      <c r="B17" s="198"/>
      <c r="C17" s="198"/>
      <c r="D17" s="198"/>
      <c r="E17" s="198"/>
      <c r="F17" s="198"/>
      <c r="G17" s="198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99"/>
      <c r="B18" s="199"/>
      <c r="C18" s="199"/>
      <c r="D18" s="199"/>
      <c r="E18" s="199"/>
      <c r="F18" s="199"/>
      <c r="G18" s="19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77" t="s">
        <v>83</v>
      </c>
      <c r="B20" s="177"/>
      <c r="C20" s="177"/>
      <c r="D20" s="177"/>
      <c r="E20" s="177"/>
      <c r="F20" s="172"/>
      <c r="G20" s="163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16:G16"/>
    <mergeCell ref="A17:G17"/>
    <mergeCell ref="A18:G18"/>
    <mergeCell ref="A1:R1"/>
    <mergeCell ref="A2:R2"/>
    <mergeCell ref="A15:G15"/>
    <mergeCell ref="A20:G20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26"/>
      <c r="C6" s="26"/>
      <c r="D6" s="26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26"/>
      <c r="C7" s="26"/>
      <c r="D7" s="26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26"/>
      <c r="C8" s="26"/>
      <c r="D8" s="26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26"/>
      <c r="C9" s="26"/>
      <c r="D9" s="26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26"/>
      <c r="C10" s="26"/>
      <c r="D10" s="26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6" t="s">
        <v>138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154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0"/>
      <c r="C16" s="200"/>
      <c r="D16" s="200"/>
      <c r="E16" s="200"/>
      <c r="F16" s="200"/>
      <c r="G16" s="200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0"/>
      <c r="C17" s="200"/>
      <c r="D17" s="200"/>
      <c r="E17" s="200"/>
      <c r="F17" s="200"/>
      <c r="G17" s="200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0"/>
      <c r="C18" s="200"/>
      <c r="D18" s="200"/>
      <c r="E18" s="200"/>
      <c r="F18" s="200"/>
      <c r="G18" s="200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77" t="s">
        <v>18</v>
      </c>
      <c r="B19" s="177"/>
      <c r="C19" s="177"/>
      <c r="D19" s="177"/>
      <c r="E19" s="177"/>
      <c r="F19" s="172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77" t="s">
        <v>53</v>
      </c>
      <c r="B24" s="177"/>
      <c r="C24" s="177"/>
      <c r="D24" s="177"/>
      <c r="E24" s="177"/>
      <c r="F24" s="172"/>
      <c r="G24" s="163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B16:G16"/>
    <mergeCell ref="B17:G17"/>
    <mergeCell ref="B18:G18"/>
    <mergeCell ref="A1:R1"/>
    <mergeCell ref="A2:R2"/>
    <mergeCell ref="A19:F19"/>
    <mergeCell ref="A24:G24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26"/>
      <c r="C6" s="26"/>
      <c r="D6" s="26"/>
      <c r="E6" s="26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26"/>
      <c r="C7" s="26"/>
      <c r="D7" s="26"/>
      <c r="E7" s="26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26"/>
      <c r="C8" s="26"/>
      <c r="D8" s="26"/>
      <c r="E8" s="26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26"/>
      <c r="C9" s="26"/>
      <c r="D9" s="26"/>
      <c r="E9" s="26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26"/>
      <c r="C10" s="26"/>
      <c r="D10" s="26"/>
      <c r="E10" s="26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5" t="s">
        <v>137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SUM('Personnel&amp;Benefits'!H383+'Personnel&amp;Benefits'!H385+'Supplies,Consultants&amp;Other'!H24+'Supplies,Consultants&amp;Other'!H36+'Supplies,Consultants&amp;Other'!H47+ParticipantCosts!H32+Travel!H38+Equipment!H20+Subcontracts!H19)</f>
        <v>0</v>
      </c>
      <c r="I16" s="91">
        <f>SUM('Personnel&amp;Benefits'!I383+'Personnel&amp;Benefits'!I385+'Supplies,Consultants&amp;Other'!I24+'Supplies,Consultants&amp;Other'!I36+'Supplies,Consultants&amp;Other'!I47+ParticipantCosts!I32+Travel!I38+Equipment!I20+Subcontracts!I19)</f>
        <v>0</v>
      </c>
      <c r="J16" s="2">
        <f>SUM('Personnel&amp;Benefits'!J383+'Personnel&amp;Benefits'!J385+'Supplies,Consultants&amp;Other'!J24+'Supplies,Consultants&amp;Other'!J36+'Supplies,Consultants&amp;Other'!J47+ParticipantCosts!J32+Travel!J38+Equipment!J20+Subcontracts!J19)</f>
        <v>0</v>
      </c>
      <c r="K16" s="91">
        <f>SUM('Personnel&amp;Benefits'!K383+'Personnel&amp;Benefits'!K385+'Supplies,Consultants&amp;Other'!K24+'Supplies,Consultants&amp;Other'!K36+'Supplies,Consultants&amp;Other'!K47+ParticipantCosts!K32+Travel!K38+Equipment!K20+Subcontracts!K19)</f>
        <v>0</v>
      </c>
      <c r="L16" s="2">
        <f>SUM('Personnel&amp;Benefits'!L383+'Personnel&amp;Benefits'!L385+'Supplies,Consultants&amp;Other'!L24+'Supplies,Consultants&amp;Other'!L36+'Supplies,Consultants&amp;Other'!L47+ParticipantCosts!L32+Travel!L38+Equipment!L20+Subcontracts!L19)</f>
        <v>0</v>
      </c>
      <c r="M16" s="91">
        <f>SUM('Personnel&amp;Benefits'!M383+'Personnel&amp;Benefits'!M385+'Supplies,Consultants&amp;Other'!M24+'Supplies,Consultants&amp;Other'!M36+'Supplies,Consultants&amp;Other'!M47+ParticipantCosts!M32+Travel!M38+Equipment!M20+Subcontracts!M19)</f>
        <v>0</v>
      </c>
      <c r="N16" s="2">
        <f>SUM('Personnel&amp;Benefits'!N383+'Personnel&amp;Benefits'!N385+'Supplies,Consultants&amp;Other'!N24+'Supplies,Consultants&amp;Other'!N36+'Supplies,Consultants&amp;Other'!N47+ParticipantCosts!N32+Travel!N38+Equipment!N20+Subcontracts!N19)</f>
        <v>0</v>
      </c>
      <c r="O16" s="91">
        <f>SUM('Personnel&amp;Benefits'!O383+'Personnel&amp;Benefits'!O385+'Supplies,Consultants&amp;Other'!O24+'Supplies,Consultants&amp;Other'!O36+'Supplies,Consultants&amp;Other'!O47+ParticipantCosts!O32+Travel!O38+Equipment!O20+Subcontracts!O19)</f>
        <v>0</v>
      </c>
      <c r="P16" s="2">
        <f>SUM('Personnel&amp;Benefits'!P383+'Personnel&amp;Benefits'!P385+'Supplies,Consultants&amp;Other'!P24+'Supplies,Consultants&amp;Other'!P36+'Supplies,Consultants&amp;Other'!P47+ParticipantCosts!P32+Travel!P38+Equipment!P20+Subcontracts!P19)</f>
        <v>0</v>
      </c>
      <c r="Q16" s="91">
        <f>SUM('Personnel&amp;Benefits'!Q383+'Personnel&amp;Benefits'!Q385+'Supplies,Consultants&amp;Other'!Q24+'Supplies,Consultants&amp;Other'!Q36+'Supplies,Consultants&amp;Other'!Q47+ParticipantCosts!Q32+Travel!Q38+Equipment!Q20+Subcontracts!Q19)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(H16-'Personnel&amp;Benefits'!H385-ParticipantCosts!H32-Equipment!H20-Subcontracts!H24)</f>
        <v>0</v>
      </c>
      <c r="I17" s="91">
        <f>(I16-'Personnel&amp;Benefits'!I385-ParticipantCosts!I32-Equipment!I20-Subcontracts!I24)</f>
        <v>0</v>
      </c>
      <c r="J17" s="2">
        <f>(J16-'Personnel&amp;Benefits'!J385-ParticipantCosts!J32-Equipment!J20-Subcontracts!J24)</f>
        <v>0</v>
      </c>
      <c r="K17" s="91">
        <f>(K16-'Personnel&amp;Benefits'!K385-ParticipantCosts!K32-Equipment!K20-Subcontracts!K24)</f>
        <v>0</v>
      </c>
      <c r="L17" s="2">
        <f>(L16-'Personnel&amp;Benefits'!L385-ParticipantCosts!L32-Equipment!L20-Subcontracts!L24)</f>
        <v>0</v>
      </c>
      <c r="M17" s="91">
        <f>(M16-'Personnel&amp;Benefits'!M385-ParticipantCosts!M32-Equipment!M20-Subcontracts!M24)</f>
        <v>0</v>
      </c>
      <c r="N17" s="2">
        <f>(N16-'Personnel&amp;Benefits'!N385-ParticipantCosts!N32-Equipment!N20-Subcontracts!N24)</f>
        <v>0</v>
      </c>
      <c r="O17" s="91">
        <f>(O16-'Personnel&amp;Benefits'!O385-ParticipantCosts!O32-Equipment!O20-Subcontracts!O24)</f>
        <v>0</v>
      </c>
      <c r="P17" s="2">
        <f>(P16-'Personnel&amp;Benefits'!P385-ParticipantCosts!P32-Equipment!P20-Subcontracts!P24)</f>
        <v>0</v>
      </c>
      <c r="Q17" s="91">
        <f>(Q16-'Personnel&amp;Benefits'!Q385-ParticipantCosts!Q32-Equipment!Q20-Subcontracts!Q24)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2.75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0">
        <f>'Personnel&amp;Benefits'!F5:Q5</f>
        <v>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49" t="s">
        <v>60</v>
      </c>
      <c r="B6" s="80"/>
      <c r="C6" s="80"/>
      <c r="D6" s="80"/>
      <c r="E6" s="80"/>
      <c r="F6" s="191">
        <f>'Personnel&amp;Benefits'!F6:Q6</f>
        <v>0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49" t="s">
        <v>61</v>
      </c>
      <c r="B7" s="80"/>
      <c r="C7" s="80"/>
      <c r="D7" s="80"/>
      <c r="E7" s="80"/>
      <c r="F7" s="191">
        <f>'Personnel&amp;Benefits'!F7:Q7</f>
        <v>0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49" t="s">
        <v>84</v>
      </c>
      <c r="B8" s="80"/>
      <c r="C8" s="80"/>
      <c r="D8" s="80"/>
      <c r="E8" s="80"/>
      <c r="F8" s="191">
        <f>'Personnel&amp;Benefits'!F8:Q8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49" t="s">
        <v>85</v>
      </c>
      <c r="B9" s="80"/>
      <c r="C9" s="80"/>
      <c r="D9" s="80"/>
      <c r="E9" s="80"/>
      <c r="F9" s="191">
        <f>'Personnel&amp;Benefits'!F9:Q9</f>
        <v>0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49" t="s">
        <v>86</v>
      </c>
      <c r="B10" s="80"/>
      <c r="C10" s="80"/>
      <c r="D10" s="80"/>
      <c r="E10" s="80"/>
      <c r="F10" s="192">
        <f>'Personnel&amp;Benefits'!F10:Q10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166</v>
      </c>
    </row>
    <row r="15" spans="1:17" ht="12.7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17" ht="12.7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</row>
    <row r="17" spans="1:17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  <row r="18" spans="1:17" ht="12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7" ht="12.7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 ht="12.7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</row>
    <row r="21" spans="1:17" ht="12.7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17" ht="12.7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</row>
    <row r="23" spans="1:17" ht="12.7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</row>
    <row r="24" spans="1:17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6" ht="12.75">
      <c r="A26" s="124" t="s">
        <v>167</v>
      </c>
    </row>
    <row r="27" spans="1:17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</row>
    <row r="28" spans="1:17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</row>
    <row r="29" spans="1:17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 ht="12.7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ht="12.7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ht="12.7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17" ht="12.7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12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</row>
    <row r="35" spans="1:17" ht="12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</row>
    <row r="36" spans="1:17" ht="12.7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</row>
    <row r="38" ht="12.75">
      <c r="A38" s="124" t="s">
        <v>4</v>
      </c>
    </row>
    <row r="39" spans="1:17" ht="12.7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</row>
    <row r="40" spans="1:17" ht="12.7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</row>
    <row r="41" spans="1:17" ht="12.7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17" ht="12.7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</row>
    <row r="43" spans="1:17" ht="12.7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12.7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7" ht="12.7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12.7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</row>
    <row r="48" ht="12.75">
      <c r="A48" s="124" t="s">
        <v>168</v>
      </c>
    </row>
    <row r="49" spans="1:17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</row>
    <row r="50" spans="1:17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</row>
    <row r="51" spans="1:17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</row>
    <row r="52" spans="1:17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</row>
    <row r="53" spans="1:17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</row>
    <row r="54" spans="1:17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</row>
    <row r="55" spans="1:17" ht="12.7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7" ht="12.75">
      <c r="A57" s="124" t="s">
        <v>169</v>
      </c>
    </row>
    <row r="58" spans="1:17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</row>
    <row r="59" spans="1:17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</row>
    <row r="60" spans="1:17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</row>
    <row r="61" spans="1:17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</row>
    <row r="62" spans="1:17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</row>
    <row r="63" spans="1:17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</row>
    <row r="64" spans="1:17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17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</row>
    <row r="66" spans="1:17" ht="12.7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</row>
  </sheetData>
  <sheetProtection/>
  <mergeCells count="14">
    <mergeCell ref="A1:R1"/>
    <mergeCell ref="A2:R2"/>
    <mergeCell ref="F5:Q5"/>
    <mergeCell ref="F6:Q6"/>
    <mergeCell ref="F7:Q7"/>
    <mergeCell ref="F8:Q8"/>
    <mergeCell ref="A58:Q66"/>
    <mergeCell ref="A15:Q24"/>
    <mergeCell ref="A27:Q36"/>
    <mergeCell ref="A39:Q46"/>
    <mergeCell ref="A49:Q55"/>
    <mergeCell ref="F9:Q9"/>
    <mergeCell ref="F10:Q10"/>
    <mergeCell ref="A12:S1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Administrator</cp:lastModifiedBy>
  <cp:lastPrinted>2016-09-23T19:01:54Z</cp:lastPrinted>
  <dcterms:created xsi:type="dcterms:W3CDTF">2003-07-18T13:12:12Z</dcterms:created>
  <dcterms:modified xsi:type="dcterms:W3CDTF">2018-09-04T19:40:28Z</dcterms:modified>
  <cp:category/>
  <cp:version/>
  <cp:contentType/>
  <cp:contentStatus/>
</cp:coreProperties>
</file>