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udent Affairs\SORC\Greek Life\Greek Life F2016-S2017\Academic Reports\S17 Academic Reports\"/>
    </mc:Choice>
  </mc:AlternateContent>
  <bookViews>
    <workbookView xWindow="210" yWindow="15" windowWidth="10140" windowHeight="115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50" i="1" l="1"/>
  <c r="I28" i="2"/>
  <c r="J28" i="2"/>
  <c r="K28" i="2" s="1"/>
  <c r="F29" i="2"/>
  <c r="G29" i="2"/>
  <c r="H29" i="2"/>
  <c r="D34" i="2"/>
  <c r="E34" i="2"/>
  <c r="D35" i="2" s="1"/>
  <c r="B51" i="2"/>
  <c r="C51" i="2"/>
  <c r="D51" i="2" s="1"/>
  <c r="F16" i="2"/>
  <c r="H15" i="2"/>
  <c r="F15" i="2"/>
  <c r="H12" i="2"/>
  <c r="F12" i="2"/>
  <c r="D12" i="2"/>
  <c r="F10" i="2"/>
  <c r="D10" i="2"/>
  <c r="B10" i="2"/>
  <c r="H6" i="2"/>
  <c r="F6" i="2"/>
  <c r="D6" i="2"/>
  <c r="B6" i="2"/>
  <c r="H4" i="2"/>
  <c r="F4" i="2"/>
  <c r="D4" i="2"/>
  <c r="B4" i="2"/>
</calcChain>
</file>

<file path=xl/sharedStrings.xml><?xml version="1.0" encoding="utf-8"?>
<sst xmlns="http://schemas.openxmlformats.org/spreadsheetml/2006/main" count="395" uniqueCount="93">
  <si>
    <t>#</t>
  </si>
  <si>
    <t>%</t>
  </si>
  <si>
    <t>PHC</t>
  </si>
  <si>
    <t>NPHC</t>
  </si>
  <si>
    <t>IFC</t>
  </si>
  <si>
    <t>&lt;3.0</t>
  </si>
  <si>
    <t>Dean's list</t>
  </si>
  <si>
    <t>NPC</t>
  </si>
  <si>
    <t>Greek</t>
  </si>
  <si>
    <t>GPA</t>
  </si>
  <si>
    <t>Rank</t>
  </si>
  <si>
    <t>Dean's List</t>
  </si>
  <si>
    <t>Attempted Hours</t>
  </si>
  <si>
    <t>Academic Probation</t>
  </si>
  <si>
    <t>Semester GPA</t>
  </si>
  <si>
    <t>Cum GPA</t>
  </si>
  <si>
    <t>COMBINED (New and Active Members)</t>
  </si>
  <si>
    <t>NEW MEMBERS</t>
  </si>
  <si>
    <t>ACTIVE MEMBERS</t>
  </si>
  <si>
    <t>1. Earn no grade below ‘C’ in any course taken that term.</t>
  </si>
  <si>
    <t>2. Pass a minimum of 12 credits (excluding audits, incompletes, repeats, and pass/fail).</t>
  </si>
  <si>
    <t>3. Achieve a minimum GPA of 3.7000 for the term in applicable courses.</t>
  </si>
  <si>
    <t>University Academic Probation Standards</t>
  </si>
  <si>
    <r>
      <t xml:space="preserve">University Totals </t>
    </r>
    <r>
      <rPr>
        <b/>
        <sz val="10"/>
        <color theme="1"/>
        <rFont val="Cambria"/>
        <family val="1"/>
        <scheme val="major"/>
      </rPr>
      <t>(Including F/S members)</t>
    </r>
  </si>
  <si>
    <t>University Dean's List Criteria</t>
  </si>
  <si>
    <t>Interfraternity Council</t>
  </si>
  <si>
    <t>Panhellenic Council</t>
  </si>
  <si>
    <t>National Pan-Hellenic Council</t>
  </si>
  <si>
    <t>All Fraternities and Sororities</t>
  </si>
  <si>
    <t>0 - 29</t>
  </si>
  <si>
    <t>29.1 - 45</t>
  </si>
  <si>
    <t>45.1 - 59.9</t>
  </si>
  <si>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Cambria"/>
        <family val="1"/>
        <scheme val="major"/>
      </rPr>
      <t xml:space="preserve"> 3.000</t>
    </r>
  </si>
  <si>
    <r>
      <rPr>
        <b/>
        <sz val="12"/>
        <color theme="0"/>
        <rFont val="Calibri"/>
        <family val="2"/>
      </rPr>
      <t>≤</t>
    </r>
    <r>
      <rPr>
        <b/>
        <sz val="12"/>
        <color theme="0"/>
        <rFont val="Cambria"/>
        <family val="1"/>
        <scheme val="major"/>
      </rPr>
      <t>2.000</t>
    </r>
  </si>
  <si>
    <t xml:space="preserve">     *University Suspension      **Individual Academic Record Protected</t>
  </si>
  <si>
    <t>60+</t>
  </si>
  <si>
    <r>
      <t xml:space="preserve">Students who fail during any semester to attain a </t>
    </r>
    <r>
      <rPr>
        <i/>
        <sz val="9"/>
        <color theme="1"/>
        <rFont val="Cambria"/>
        <family val="1"/>
        <scheme val="major"/>
      </rPr>
      <t>cumulative</t>
    </r>
    <r>
      <rPr>
        <sz val="9"/>
        <color theme="1"/>
        <rFont val="Cambria"/>
        <family val="1"/>
        <scheme val="major"/>
      </rPr>
      <t xml:space="preserve"> grade point average at or above the level indicated above for the credit hours attempted are placed on academic probation for the subsequent semester of their enrollment. </t>
    </r>
  </si>
  <si>
    <t>Phi Beta Sigma (4)</t>
  </si>
  <si>
    <t>Office of Fraternity and Sorority Life
Spring 2017 Academic Report</t>
  </si>
  <si>
    <t>Spring 2017 Summary</t>
  </si>
  <si>
    <t>15 Chapters - 757 Members</t>
  </si>
  <si>
    <t>5 Chapters - 541 Members</t>
  </si>
  <si>
    <t>5 Chapters - 33 Members</t>
  </si>
  <si>
    <t>Beta Upsilon Chi (29)</t>
  </si>
  <si>
    <t>Kappa Sigma (39)</t>
  </si>
  <si>
    <t>x</t>
  </si>
  <si>
    <t>Sigma Alpha Epsilon (x)</t>
  </si>
  <si>
    <t>Sigma Chi (47)</t>
  </si>
  <si>
    <t>Sigma Phi Epsilon (68)</t>
  </si>
  <si>
    <t>Alpha Kappa Alpha (9)</t>
  </si>
  <si>
    <t>Delta Sigma Theta (2)</t>
  </si>
  <si>
    <t>Omega Psi Phi (10)</t>
  </si>
  <si>
    <t>Zeta Phi Beta (8)</t>
  </si>
  <si>
    <t>Alpha Delta Pi (142)</t>
  </si>
  <si>
    <t>Alpha Omicron Pi (73)</t>
  </si>
  <si>
    <t>Alpha Xi Delta (104)</t>
  </si>
  <si>
    <t>Kappa Delta (115)</t>
  </si>
  <si>
    <t>Sigma Kappa (107)</t>
  </si>
  <si>
    <t>Panhellenic (541)</t>
  </si>
  <si>
    <t>NPHC (33)</t>
  </si>
  <si>
    <t>IFC (183)</t>
  </si>
  <si>
    <t>Male Undergraduate  (5241)</t>
  </si>
  <si>
    <t>Female Undergraduate (7351)</t>
  </si>
  <si>
    <t>All Undergraduate (12592)</t>
  </si>
  <si>
    <t>Sigma Phi Epsilon (63)</t>
  </si>
  <si>
    <t>Delta Sigma Theta (0)</t>
  </si>
  <si>
    <t>Zeta Phi Beta (0)</t>
  </si>
  <si>
    <t>Phi Beta Sigma (0)</t>
  </si>
  <si>
    <t>Omega Psi Phi (4)</t>
  </si>
  <si>
    <t>Omega Psi Phi (6)</t>
  </si>
  <si>
    <t>Alpha Kappa Alpha (0)</t>
  </si>
  <si>
    <t>Beta Upsilon Chi (7)</t>
  </si>
  <si>
    <t>Kappa Sigma (4)</t>
  </si>
  <si>
    <t>Kappa Sigma (35)</t>
  </si>
  <si>
    <t>Sigma Chi (6)</t>
  </si>
  <si>
    <t>Sigma Chi (41)</t>
  </si>
  <si>
    <t>Sigma Phi Epsilon (5)</t>
  </si>
  <si>
    <t>Alpha Delta Pi (1)</t>
  </si>
  <si>
    <t>Alpha Delta Pi (141)</t>
  </si>
  <si>
    <t>Alpha Omicron Pi (10)</t>
  </si>
  <si>
    <t>Alpha Omicron Pi (63)</t>
  </si>
  <si>
    <t>Alpha Xi Delta (101)</t>
  </si>
  <si>
    <t>Alpha Xi Delta (3)</t>
  </si>
  <si>
    <t>Kappa Delta (1)</t>
  </si>
  <si>
    <t>Kappa Delta (114)</t>
  </si>
  <si>
    <t>Sigma Kappa (0)</t>
  </si>
  <si>
    <t>IFC (22)</t>
  </si>
  <si>
    <t>NPHC (6)</t>
  </si>
  <si>
    <t>Panhellenic (15)</t>
  </si>
  <si>
    <t>IFC (168)</t>
  </si>
  <si>
    <t>NPHC (27)</t>
  </si>
  <si>
    <t>Panhellenic (526)</t>
  </si>
  <si>
    <t>4 Chapters - 183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</si>
</sst>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rgb="FF002146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i/>
      <sz val="9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61E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2" applyNumberFormat="0" applyAlignment="0" applyProtection="0"/>
    <xf numFmtId="0" fontId="6" fillId="28" borderId="13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2" applyNumberFormat="0" applyAlignment="0" applyProtection="0"/>
    <xf numFmtId="0" fontId="13" fillId="0" borderId="17" applyNumberFormat="0" applyFill="0" applyAlignment="0" applyProtection="0"/>
    <xf numFmtId="0" fontId="14" fillId="31" borderId="0" applyNumberFormat="0" applyBorder="0" applyAlignment="0" applyProtection="0"/>
    <xf numFmtId="0" fontId="2" fillId="32" borderId="18" applyNumberFormat="0" applyFont="0" applyAlignment="0" applyProtection="0"/>
    <xf numFmtId="0" fontId="15" fillId="27" borderId="19" applyNumberFormat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5" fillId="29" borderId="0" applyNumberFormat="0" applyBorder="0" applyAlignment="0" applyProtection="0"/>
    <xf numFmtId="0" fontId="36" fillId="26" borderId="0" applyNumberFormat="0" applyBorder="0" applyAlignment="0" applyProtection="0"/>
    <xf numFmtId="0" fontId="37" fillId="31" borderId="0" applyNumberFormat="0" applyBorder="0" applyAlignment="0" applyProtection="0"/>
    <xf numFmtId="0" fontId="38" fillId="30" borderId="12" applyNumberFormat="0" applyAlignment="0" applyProtection="0"/>
    <xf numFmtId="0" fontId="39" fillId="27" borderId="19" applyNumberFormat="0" applyAlignment="0" applyProtection="0"/>
    <xf numFmtId="0" fontId="40" fillId="27" borderId="12" applyNumberFormat="0" applyAlignment="0" applyProtection="0"/>
    <xf numFmtId="0" fontId="41" fillId="0" borderId="17" applyNumberFormat="0" applyFill="0" applyAlignment="0" applyProtection="0"/>
    <xf numFmtId="0" fontId="42" fillId="28" borderId="13" applyNumberFormat="0" applyAlignment="0" applyProtection="0"/>
    <xf numFmtId="0" fontId="43" fillId="0" borderId="0" applyNumberFormat="0" applyFill="0" applyBorder="0" applyAlignment="0" applyProtection="0"/>
    <xf numFmtId="0" fontId="1" fillId="32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46" fillId="14" borderId="0" applyNumberFormat="0" applyBorder="0" applyAlignment="0" applyProtection="0"/>
    <xf numFmtId="0" fontId="46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46" fillId="15" borderId="0" applyNumberFormat="0" applyBorder="0" applyAlignment="0" applyProtection="0"/>
    <xf numFmtId="0" fontId="46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46" fillId="16" borderId="0" applyNumberFormat="0" applyBorder="0" applyAlignment="0" applyProtection="0"/>
    <xf numFmtId="0" fontId="46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46" fillId="17" borderId="0" applyNumberFormat="0" applyBorder="0" applyAlignment="0" applyProtection="0"/>
    <xf numFmtId="0" fontId="46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46" fillId="18" borderId="0" applyNumberFormat="0" applyBorder="0" applyAlignment="0" applyProtection="0"/>
    <xf numFmtId="0" fontId="46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46" fillId="1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3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9" borderId="0" applyNumberFormat="0" applyBorder="0" applyAlignment="0" applyProtection="0"/>
    <xf numFmtId="0" fontId="3" fillId="16" borderId="0" applyNumberFormat="0" applyBorder="0" applyAlignment="0" applyProtection="0"/>
    <xf numFmtId="0" fontId="2" fillId="2" borderId="0" applyNumberFormat="0" applyBorder="0" applyAlignment="0" applyProtection="0"/>
    <xf numFmtId="0" fontId="3" fillId="14" borderId="0" applyNumberFormat="0" applyBorder="0" applyAlignment="0" applyProtection="0"/>
    <xf numFmtId="0" fontId="2" fillId="7" borderId="0" applyNumberFormat="0" applyBorder="0" applyAlignment="0" applyProtection="0"/>
    <xf numFmtId="0" fontId="2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3" fillId="25" borderId="0" applyNumberFormat="0" applyBorder="0" applyAlignment="0" applyProtection="0"/>
    <xf numFmtId="0" fontId="2" fillId="32" borderId="18" applyNumberFormat="0" applyFont="0" applyAlignment="0" applyProtection="0"/>
    <xf numFmtId="0" fontId="6" fillId="28" borderId="13" applyNumberFormat="0" applyAlignment="0" applyProtection="0"/>
    <xf numFmtId="0" fontId="3" fillId="23" borderId="0" applyNumberFormat="0" applyBorder="0" applyAlignment="0" applyProtection="0"/>
    <xf numFmtId="0" fontId="3" fillId="20" borderId="0" applyNumberFormat="0" applyBorder="0" applyAlignment="0" applyProtection="0"/>
    <xf numFmtId="0" fontId="8" fillId="29" borderId="0" applyNumberFormat="0" applyBorder="0" applyAlignment="0" applyProtection="0"/>
    <xf numFmtId="0" fontId="14" fillId="31" borderId="0" applyNumberFormat="0" applyBorder="0" applyAlignment="0" applyProtection="0"/>
    <xf numFmtId="0" fontId="5" fillId="27" borderId="12" applyNumberFormat="0" applyAlignment="0" applyProtection="0"/>
    <xf numFmtId="9" fontId="2" fillId="0" borderId="0" applyFont="0" applyFill="0" applyBorder="0" applyAlignment="0" applyProtection="0"/>
    <xf numFmtId="0" fontId="13" fillId="0" borderId="17" applyNumberFormat="0" applyFill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17" fillId="0" borderId="20" applyNumberFormat="0" applyFill="0" applyAlignment="0" applyProtection="0"/>
    <xf numFmtId="0" fontId="4" fillId="26" borderId="0" applyNumberFormat="0" applyBorder="0" applyAlignment="0" applyProtection="0"/>
    <xf numFmtId="0" fontId="15" fillId="27" borderId="19" applyNumberFormat="0" applyAlignment="0" applyProtection="0"/>
    <xf numFmtId="0" fontId="7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3" fillId="21" borderId="0" applyNumberFormat="0" applyBorder="0" applyAlignment="0" applyProtection="0"/>
    <xf numFmtId="0" fontId="12" fillId="30" borderId="12" applyNumberFormat="0" applyAlignment="0" applyProtection="0"/>
    <xf numFmtId="0" fontId="18" fillId="0" borderId="0" applyNumberFormat="0" applyFill="0" applyBorder="0" applyAlignment="0" applyProtection="0"/>
  </cellStyleXfs>
  <cellXfs count="233">
    <xf numFmtId="0" fontId="0" fillId="0" borderId="0" xfId="0"/>
    <xf numFmtId="9" fontId="2" fillId="0" borderId="0" xfId="39" applyFont="1"/>
    <xf numFmtId="9" fontId="2" fillId="33" borderId="0" xfId="39" applyFont="1" applyFill="1"/>
    <xf numFmtId="0" fontId="2" fillId="34" borderId="0" xfId="39" applyNumberFormat="1" applyFont="1" applyFill="1"/>
    <xf numFmtId="0" fontId="0" fillId="34" borderId="0" xfId="0" applyNumberFormat="1" applyFill="1"/>
    <xf numFmtId="0" fontId="2" fillId="34" borderId="0" xfId="39" applyNumberFormat="1" applyFont="1" applyFill="1" applyBorder="1"/>
    <xf numFmtId="0" fontId="0" fillId="34" borderId="0" xfId="0" applyNumberFormat="1" applyFill="1" applyBorder="1"/>
    <xf numFmtId="0" fontId="19" fillId="0" borderId="0" xfId="0" applyFont="1"/>
    <xf numFmtId="0" fontId="20" fillId="33" borderId="6" xfId="0" applyFont="1" applyFill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9" fontId="19" fillId="0" borderId="1" xfId="39" applyFont="1" applyBorder="1" applyAlignment="1">
      <alignment horizontal="center"/>
    </xf>
    <xf numFmtId="0" fontId="19" fillId="33" borderId="3" xfId="0" applyFont="1" applyFill="1" applyBorder="1" applyAlignment="1">
      <alignment horizontal="center"/>
    </xf>
    <xf numFmtId="9" fontId="19" fillId="33" borderId="1" xfId="39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9" fontId="19" fillId="0" borderId="1" xfId="39" applyFont="1" applyFill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34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33" borderId="9" xfId="0" applyFont="1" applyFill="1" applyBorder="1" applyAlignment="1">
      <alignment horizontal="center"/>
    </xf>
    <xf numFmtId="9" fontId="19" fillId="0" borderId="4" xfId="39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0" fontId="19" fillId="33" borderId="3" xfId="39" applyNumberFormat="1" applyFont="1" applyFill="1" applyBorder="1" applyAlignment="1">
      <alignment horizontal="center"/>
    </xf>
    <xf numFmtId="0" fontId="19" fillId="34" borderId="3" xfId="39" applyNumberFormat="1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0" borderId="0" xfId="0" applyFont="1" applyBorder="1"/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3" borderId="5" xfId="0" applyFont="1" applyFill="1" applyBorder="1" applyAlignment="1">
      <alignment horizontal="center" vertical="center"/>
    </xf>
    <xf numFmtId="0" fontId="19" fillId="0" borderId="2" xfId="0" applyFont="1" applyBorder="1"/>
    <xf numFmtId="164" fontId="19" fillId="0" borderId="4" xfId="0" applyNumberFormat="1" applyFont="1" applyBorder="1"/>
    <xf numFmtId="164" fontId="19" fillId="0" borderId="4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9" fontId="19" fillId="0" borderId="0" xfId="39" applyFont="1" applyBorder="1" applyAlignment="1">
      <alignment horizontal="center"/>
    </xf>
    <xf numFmtId="0" fontId="19" fillId="33" borderId="2" xfId="0" applyFont="1" applyFill="1" applyBorder="1" applyAlignment="1">
      <alignment horizontal="center"/>
    </xf>
    <xf numFmtId="9" fontId="19" fillId="33" borderId="4" xfId="39" applyFont="1" applyFill="1" applyBorder="1" applyAlignment="1">
      <alignment horizontal="center"/>
    </xf>
    <xf numFmtId="0" fontId="19" fillId="0" borderId="3" xfId="0" applyFont="1" applyBorder="1"/>
    <xf numFmtId="9" fontId="19" fillId="0" borderId="9" xfId="39" applyFont="1" applyBorder="1" applyAlignment="1">
      <alignment horizontal="center"/>
    </xf>
    <xf numFmtId="164" fontId="19" fillId="0" borderId="0" xfId="0" applyNumberFormat="1" applyFont="1" applyBorder="1"/>
    <xf numFmtId="0" fontId="19" fillId="0" borderId="4" xfId="0" applyFont="1" applyBorder="1"/>
    <xf numFmtId="0" fontId="19" fillId="0" borderId="2" xfId="0" applyFont="1" applyFill="1" applyBorder="1" applyAlignment="1">
      <alignment horizontal="center"/>
    </xf>
    <xf numFmtId="164" fontId="19" fillId="0" borderId="0" xfId="0" applyNumberFormat="1" applyFont="1"/>
    <xf numFmtId="0" fontId="19" fillId="33" borderId="3" xfId="0" quotePrefix="1" applyFont="1" applyFill="1" applyBorder="1" applyAlignment="1">
      <alignment horizontal="center"/>
    </xf>
    <xf numFmtId="9" fontId="19" fillId="33" borderId="1" xfId="39" quotePrefix="1" applyFont="1" applyFill="1" applyBorder="1" applyAlignment="1">
      <alignment horizontal="center"/>
    </xf>
    <xf numFmtId="0" fontId="19" fillId="0" borderId="3" xfId="0" quotePrefix="1" applyFont="1" applyBorder="1" applyAlignment="1">
      <alignment horizontal="center"/>
    </xf>
    <xf numFmtId="9" fontId="19" fillId="0" borderId="1" xfId="39" quotePrefix="1" applyFont="1" applyFill="1" applyBorder="1" applyAlignment="1">
      <alignment horizontal="center"/>
    </xf>
    <xf numFmtId="0" fontId="20" fillId="34" borderId="2" xfId="0" applyFont="1" applyFill="1" applyBorder="1" applyAlignment="1">
      <alignment horizontal="center"/>
    </xf>
    <xf numFmtId="0" fontId="20" fillId="34" borderId="4" xfId="0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/>
    </xf>
    <xf numFmtId="164" fontId="19" fillId="0" borderId="4" xfId="0" quotePrefix="1" applyNumberFormat="1" applyFont="1" applyBorder="1" applyAlignment="1">
      <alignment horizontal="center"/>
    </xf>
    <xf numFmtId="0" fontId="19" fillId="33" borderId="2" xfId="0" quotePrefix="1" applyFont="1" applyFill="1" applyBorder="1" applyAlignment="1">
      <alignment horizontal="center"/>
    </xf>
    <xf numFmtId="9" fontId="19" fillId="33" borderId="4" xfId="39" quotePrefix="1" applyFont="1" applyFill="1" applyBorder="1" applyAlignment="1">
      <alignment horizontal="center"/>
    </xf>
    <xf numFmtId="0" fontId="19" fillId="34" borderId="2" xfId="0" applyFont="1" applyFill="1" applyBorder="1" applyAlignment="1">
      <alignment horizontal="center"/>
    </xf>
    <xf numFmtId="9" fontId="19" fillId="34" borderId="4" xfId="39" applyFont="1" applyFill="1" applyBorder="1" applyAlignment="1">
      <alignment horizontal="center"/>
    </xf>
    <xf numFmtId="0" fontId="19" fillId="34" borderId="3" xfId="0" applyFont="1" applyFill="1" applyBorder="1" applyAlignment="1">
      <alignment horizontal="center"/>
    </xf>
    <xf numFmtId="9" fontId="19" fillId="34" borderId="1" xfId="39" applyFont="1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9" fontId="19" fillId="0" borderId="0" xfId="39" applyFont="1"/>
    <xf numFmtId="0" fontId="20" fillId="0" borderId="2" xfId="0" applyFont="1" applyBorder="1"/>
    <xf numFmtId="9" fontId="19" fillId="0" borderId="4" xfId="39" quotePrefix="1" applyFont="1" applyFill="1" applyBorder="1" applyAlignment="1">
      <alignment horizontal="center"/>
    </xf>
    <xf numFmtId="164" fontId="19" fillId="0" borderId="1" xfId="0" quotePrefix="1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25" fillId="0" borderId="0" xfId="0" applyFont="1" applyBorder="1" applyAlignment="1">
      <alignment vertical="top" wrapText="1"/>
    </xf>
    <xf numFmtId="0" fontId="0" fillId="0" borderId="9" xfId="0" applyBorder="1"/>
    <xf numFmtId="0" fontId="0" fillId="0" borderId="1" xfId="0" applyBorder="1"/>
    <xf numFmtId="165" fontId="19" fillId="0" borderId="4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9" fontId="19" fillId="0" borderId="4" xfId="39" applyFont="1" applyBorder="1" applyAlignment="1">
      <alignment horizontal="center"/>
    </xf>
    <xf numFmtId="9" fontId="19" fillId="0" borderId="4" xfId="39" quotePrefix="1" applyFont="1" applyBorder="1" applyAlignment="1">
      <alignment horizontal="center"/>
    </xf>
    <xf numFmtId="1" fontId="19" fillId="33" borderId="3" xfId="0" applyNumberFormat="1" applyFont="1" applyFill="1" applyBorder="1" applyAlignment="1">
      <alignment horizontal="center"/>
    </xf>
    <xf numFmtId="1" fontId="19" fillId="33" borderId="0" xfId="0" applyNumberFormat="1" applyFont="1" applyFill="1" applyBorder="1" applyAlignment="1">
      <alignment horizontal="center"/>
    </xf>
    <xf numFmtId="9" fontId="19" fillId="33" borderId="0" xfId="39" applyFont="1" applyFill="1" applyBorder="1" applyAlignment="1">
      <alignment horizontal="center"/>
    </xf>
    <xf numFmtId="1" fontId="19" fillId="33" borderId="9" xfId="0" applyNumberFormat="1" applyFont="1" applyFill="1" applyBorder="1" applyAlignment="1">
      <alignment horizontal="center"/>
    </xf>
    <xf numFmtId="9" fontId="19" fillId="33" borderId="9" xfId="39" applyFont="1" applyFill="1" applyBorder="1" applyAlignment="1">
      <alignment horizontal="center"/>
    </xf>
    <xf numFmtId="1" fontId="19" fillId="33" borderId="0" xfId="0" quotePrefix="1" applyNumberFormat="1" applyFont="1" applyFill="1" applyBorder="1" applyAlignment="1">
      <alignment horizontal="center"/>
    </xf>
    <xf numFmtId="9" fontId="19" fillId="33" borderId="0" xfId="39" quotePrefix="1" applyFont="1" applyFill="1" applyBorder="1" applyAlignment="1">
      <alignment horizontal="center"/>
    </xf>
    <xf numFmtId="1" fontId="19" fillId="33" borderId="9" xfId="0" quotePrefix="1" applyNumberFormat="1" applyFont="1" applyFill="1" applyBorder="1" applyAlignment="1">
      <alignment horizontal="center"/>
    </xf>
    <xf numFmtId="1" fontId="19" fillId="0" borderId="2" xfId="39" quotePrefix="1" applyNumberFormat="1" applyFont="1" applyBorder="1" applyAlignment="1">
      <alignment horizontal="center"/>
    </xf>
    <xf numFmtId="1" fontId="19" fillId="0" borderId="2" xfId="39" applyNumberFormat="1" applyFont="1" applyBorder="1" applyAlignment="1">
      <alignment horizontal="center"/>
    </xf>
    <xf numFmtId="1" fontId="19" fillId="0" borderId="3" xfId="39" applyNumberFormat="1" applyFont="1" applyBorder="1" applyAlignment="1">
      <alignment horizontal="center"/>
    </xf>
    <xf numFmtId="0" fontId="19" fillId="33" borderId="0" xfId="0" applyFont="1" applyFill="1" applyBorder="1" applyAlignment="1">
      <alignment horizontal="center"/>
    </xf>
    <xf numFmtId="0" fontId="19" fillId="33" borderId="0" xfId="0" quotePrefix="1" applyFont="1" applyFill="1" applyBorder="1" applyAlignment="1">
      <alignment horizontal="center"/>
    </xf>
    <xf numFmtId="0" fontId="19" fillId="33" borderId="9" xfId="0" quotePrefix="1" applyFont="1" applyFill="1" applyBorder="1" applyAlignment="1">
      <alignment horizontal="center"/>
    </xf>
    <xf numFmtId="1" fontId="19" fillId="0" borderId="0" xfId="0" applyNumberFormat="1" applyFont="1" applyBorder="1"/>
    <xf numFmtId="1" fontId="19" fillId="0" borderId="9" xfId="39" applyNumberFormat="1" applyFont="1" applyBorder="1" applyAlignment="1">
      <alignment horizontal="center"/>
    </xf>
    <xf numFmtId="1" fontId="19" fillId="0" borderId="0" xfId="0" applyNumberFormat="1" applyFont="1"/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33" borderId="6" xfId="0" applyFont="1" applyFill="1" applyBorder="1" applyAlignment="1">
      <alignment horizontal="center" vertical="center"/>
    </xf>
    <xf numFmtId="0" fontId="20" fillId="33" borderId="5" xfId="0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/>
    </xf>
    <xf numFmtId="49" fontId="0" fillId="0" borderId="9" xfId="0" applyNumberFormat="1" applyBorder="1"/>
    <xf numFmtId="0" fontId="0" fillId="0" borderId="9" xfId="0" applyBorder="1" applyAlignment="1">
      <alignment horizontal="right"/>
    </xf>
    <xf numFmtId="9" fontId="19" fillId="33" borderId="9" xfId="0" quotePrefix="1" applyNumberFormat="1" applyFont="1" applyFill="1" applyBorder="1" applyAlignment="1">
      <alignment horizontal="center"/>
    </xf>
    <xf numFmtId="1" fontId="19" fillId="0" borderId="2" xfId="0" quotePrefix="1" applyNumberFormat="1" applyFont="1" applyBorder="1" applyAlignment="1">
      <alignment horizontal="center"/>
    </xf>
    <xf numFmtId="1" fontId="19" fillId="0" borderId="3" xfId="0" quotePrefix="1" applyNumberFormat="1" applyFont="1" applyBorder="1" applyAlignment="1">
      <alignment horizontal="center"/>
    </xf>
    <xf numFmtId="9" fontId="19" fillId="0" borderId="1" xfId="0" quotePrefix="1" applyNumberFormat="1" applyFont="1" applyBorder="1" applyAlignment="1">
      <alignment horizontal="center"/>
    </xf>
    <xf numFmtId="9" fontId="19" fillId="0" borderId="4" xfId="0" quotePrefix="1" applyNumberFormat="1" applyFont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/>
    </xf>
    <xf numFmtId="1" fontId="32" fillId="33" borderId="3" xfId="0" applyNumberFormat="1" applyFont="1" applyFill="1" applyBorder="1" applyAlignment="1">
      <alignment horizontal="center"/>
    </xf>
    <xf numFmtId="9" fontId="32" fillId="33" borderId="1" xfId="39" applyFont="1" applyFill="1" applyBorder="1" applyAlignment="1">
      <alignment horizontal="center"/>
    </xf>
    <xf numFmtId="0" fontId="32" fillId="33" borderId="3" xfId="0" applyFont="1" applyFill="1" applyBorder="1" applyAlignment="1">
      <alignment horizontal="center"/>
    </xf>
    <xf numFmtId="0" fontId="32" fillId="0" borderId="3" xfId="39" applyNumberFormat="1" applyFont="1" applyFill="1" applyBorder="1" applyAlignment="1">
      <alignment horizontal="center"/>
    </xf>
    <xf numFmtId="9" fontId="32" fillId="0" borderId="1" xfId="39" applyFont="1" applyFill="1" applyBorder="1" applyAlignment="1">
      <alignment horizontal="center"/>
    </xf>
    <xf numFmtId="0" fontId="32" fillId="33" borderId="3" xfId="39" applyNumberFormat="1" applyFont="1" applyFill="1" applyBorder="1" applyAlignment="1">
      <alignment horizontal="center"/>
    </xf>
    <xf numFmtId="164" fontId="33" fillId="0" borderId="2" xfId="0" applyNumberFormat="1" applyFont="1" applyFill="1" applyBorder="1" applyAlignment="1">
      <alignment horizontal="center"/>
    </xf>
    <xf numFmtId="164" fontId="33" fillId="0" borderId="4" xfId="0" applyNumberFormat="1" applyFont="1" applyFill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0" fontId="32" fillId="0" borderId="4" xfId="0" applyFont="1" applyFill="1" applyBorder="1"/>
    <xf numFmtId="0" fontId="34" fillId="0" borderId="0" xfId="0" applyFont="1" applyFill="1"/>
    <xf numFmtId="0" fontId="32" fillId="0" borderId="0" xfId="0" applyFont="1" applyFill="1"/>
    <xf numFmtId="1" fontId="32" fillId="0" borderId="9" xfId="39" applyNumberFormat="1" applyFont="1" applyFill="1" applyBorder="1" applyAlignment="1">
      <alignment horizontal="center"/>
    </xf>
    <xf numFmtId="9" fontId="32" fillId="0" borderId="9" xfId="39" applyFont="1" applyFill="1" applyBorder="1" applyAlignment="1">
      <alignment horizontal="center"/>
    </xf>
    <xf numFmtId="0" fontId="19" fillId="0" borderId="2" xfId="0" applyFont="1" applyFill="1" applyBorder="1"/>
    <xf numFmtId="164" fontId="19" fillId="0" borderId="4" xfId="0" applyNumberFormat="1" applyFont="1" applyFill="1" applyBorder="1" applyAlignment="1">
      <alignment horizontal="center"/>
    </xf>
    <xf numFmtId="1" fontId="19" fillId="0" borderId="2" xfId="39" applyNumberFormat="1" applyFont="1" applyFill="1" applyBorder="1" applyAlignment="1">
      <alignment horizontal="center"/>
    </xf>
    <xf numFmtId="0" fontId="19" fillId="0" borderId="3" xfId="0" applyFont="1" applyFill="1" applyBorder="1"/>
    <xf numFmtId="164" fontId="19" fillId="0" borderId="1" xfId="0" applyNumberFormat="1" applyFont="1" applyFill="1" applyBorder="1" applyAlignment="1">
      <alignment horizontal="center"/>
    </xf>
    <xf numFmtId="1" fontId="19" fillId="0" borderId="3" xfId="39" applyNumberFormat="1" applyFont="1" applyFill="1" applyBorder="1" applyAlignment="1">
      <alignment horizontal="center"/>
    </xf>
    <xf numFmtId="0" fontId="19" fillId="0" borderId="3" xfId="0" quotePrefix="1" applyFont="1" applyFill="1" applyBorder="1" applyAlignment="1">
      <alignment horizontal="center"/>
    </xf>
    <xf numFmtId="0" fontId="19" fillId="0" borderId="0" xfId="0" applyFont="1" applyFill="1"/>
    <xf numFmtId="0" fontId="20" fillId="33" borderId="5" xfId="0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9" fontId="19" fillId="0" borderId="0" xfId="0" applyNumberFormat="1" applyFont="1" applyAlignment="1">
      <alignment horizontal="center"/>
    </xf>
    <xf numFmtId="0" fontId="19" fillId="33" borderId="0" xfId="0" applyFont="1" applyFill="1" applyAlignment="1">
      <alignment horizontal="center" vertical="center"/>
    </xf>
    <xf numFmtId="9" fontId="19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center"/>
    </xf>
    <xf numFmtId="0" fontId="19" fillId="33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33" borderId="5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4" fontId="19" fillId="0" borderId="0" xfId="0" applyNumberFormat="1" applyFont="1" applyFill="1" applyBorder="1"/>
    <xf numFmtId="0" fontId="20" fillId="0" borderId="10" xfId="0" applyFont="1" applyFill="1" applyBorder="1" applyAlignment="1">
      <alignment horizontal="center" vertical="center"/>
    </xf>
    <xf numFmtId="164" fontId="19" fillId="0" borderId="4" xfId="0" applyNumberFormat="1" applyFont="1" applyFill="1" applyBorder="1"/>
    <xf numFmtId="0" fontId="19" fillId="0" borderId="0" xfId="0" applyFont="1" applyFill="1" applyAlignment="1">
      <alignment horizontal="center"/>
    </xf>
    <xf numFmtId="0" fontId="19" fillId="0" borderId="2" xfId="0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9" fontId="19" fillId="0" borderId="0" xfId="39" applyFont="1" applyFill="1" applyBorder="1" applyAlignment="1">
      <alignment horizontal="center"/>
    </xf>
    <xf numFmtId="0" fontId="23" fillId="36" borderId="5" xfId="0" applyFont="1" applyFill="1" applyBorder="1" applyAlignment="1">
      <alignment horizontal="center" vertical="center"/>
    </xf>
    <xf numFmtId="0" fontId="23" fillId="36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33" borderId="5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Border="1" applyAlignment="1"/>
    <xf numFmtId="0" fontId="19" fillId="0" borderId="4" xfId="0" applyFont="1" applyBorder="1" applyAlignment="1"/>
    <xf numFmtId="0" fontId="19" fillId="0" borderId="3" xfId="0" applyFont="1" applyBorder="1" applyAlignment="1"/>
    <xf numFmtId="0" fontId="19" fillId="0" borderId="9" xfId="0" applyFont="1" applyBorder="1" applyAlignment="1"/>
    <xf numFmtId="0" fontId="19" fillId="0" borderId="1" xfId="0" applyFont="1" applyBorder="1" applyAlignment="1"/>
    <xf numFmtId="0" fontId="22" fillId="33" borderId="5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19" fillId="33" borderId="2" xfId="0" applyFont="1" applyFill="1" applyBorder="1" applyAlignment="1">
      <alignment horizontal="center"/>
    </xf>
    <xf numFmtId="0" fontId="19" fillId="33" borderId="0" xfId="0" applyFont="1" applyFill="1" applyBorder="1" applyAlignment="1">
      <alignment horizontal="center"/>
    </xf>
    <xf numFmtId="0" fontId="19" fillId="33" borderId="4" xfId="0" applyFont="1" applyFill="1" applyBorder="1" applyAlignment="1">
      <alignment horizontal="center"/>
    </xf>
    <xf numFmtId="0" fontId="19" fillId="33" borderId="3" xfId="0" applyFont="1" applyFill="1" applyBorder="1" applyAlignment="1">
      <alignment horizontal="center"/>
    </xf>
    <xf numFmtId="0" fontId="19" fillId="33" borderId="9" xfId="0" applyFont="1" applyFill="1" applyBorder="1" applyAlignment="1">
      <alignment horizontal="center"/>
    </xf>
    <xf numFmtId="0" fontId="19" fillId="33" borderId="1" xfId="0" applyFont="1" applyFill="1" applyBorder="1" applyAlignment="1">
      <alignment horizontal="center"/>
    </xf>
    <xf numFmtId="9" fontId="21" fillId="35" borderId="21" xfId="39" applyFont="1" applyFill="1" applyBorder="1" applyAlignment="1">
      <alignment horizontal="center" vertical="center"/>
    </xf>
    <xf numFmtId="9" fontId="21" fillId="35" borderId="22" xfId="39" applyFont="1" applyFill="1" applyBorder="1" applyAlignment="1">
      <alignment horizontal="center" vertical="center"/>
    </xf>
    <xf numFmtId="9" fontId="21" fillId="35" borderId="23" xfId="39" applyFont="1" applyFill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center" vertical="center"/>
    </xf>
    <xf numFmtId="164" fontId="32" fillId="0" borderId="8" xfId="0" applyNumberFormat="1" applyFont="1" applyFill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center" vertical="center"/>
    </xf>
    <xf numFmtId="0" fontId="20" fillId="37" borderId="5" xfId="0" applyFont="1" applyFill="1" applyBorder="1" applyAlignment="1">
      <alignment horizontal="center" vertical="center"/>
    </xf>
    <xf numFmtId="0" fontId="20" fillId="37" borderId="10" xfId="0" applyFont="1" applyFill="1" applyBorder="1" applyAlignment="1">
      <alignment horizontal="center" vertical="center"/>
    </xf>
    <xf numFmtId="0" fontId="20" fillId="37" borderId="5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0" fontId="21" fillId="36" borderId="5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/>
    </xf>
    <xf numFmtId="0" fontId="21" fillId="36" borderId="5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64" fontId="20" fillId="37" borderId="5" xfId="0" applyNumberFormat="1" applyFont="1" applyFill="1" applyBorder="1" applyAlignment="1">
      <alignment horizontal="center" vertical="center"/>
    </xf>
    <xf numFmtId="164" fontId="20" fillId="37" borderId="10" xfId="0" applyNumberFormat="1" applyFont="1" applyFill="1" applyBorder="1" applyAlignment="1">
      <alignment horizontal="center" vertical="center"/>
    </xf>
    <xf numFmtId="164" fontId="20" fillId="37" borderId="5" xfId="0" applyNumberFormat="1" applyFont="1" applyFill="1" applyBorder="1" applyAlignment="1">
      <alignment horizontal="center"/>
    </xf>
    <xf numFmtId="164" fontId="20" fillId="37" borderId="10" xfId="0" applyNumberFormat="1" applyFont="1" applyFill="1" applyBorder="1" applyAlignment="1">
      <alignment horizontal="center"/>
    </xf>
    <xf numFmtId="0" fontId="22" fillId="33" borderId="5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22" fillId="33" borderId="5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21" fillId="35" borderId="21" xfId="0" applyFont="1" applyFill="1" applyBorder="1" applyAlignment="1">
      <alignment horizontal="center" vertical="center"/>
    </xf>
    <xf numFmtId="0" fontId="21" fillId="35" borderId="22" xfId="0" applyFont="1" applyFill="1" applyBorder="1" applyAlignment="1">
      <alignment horizontal="center" vertical="center"/>
    </xf>
    <xf numFmtId="0" fontId="21" fillId="35" borderId="23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1" fillId="36" borderId="11" xfId="0" applyFont="1" applyFill="1" applyBorder="1" applyAlignment="1">
      <alignment horizontal="center" vertical="center"/>
    </xf>
    <xf numFmtId="0" fontId="20" fillId="37" borderId="1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8" fillId="38" borderId="5" xfId="0" applyFont="1" applyFill="1" applyBorder="1" applyAlignment="1">
      <alignment horizontal="center" vertical="center" wrapText="1"/>
    </xf>
    <xf numFmtId="0" fontId="28" fillId="38" borderId="11" xfId="0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 wrapText="1"/>
    </xf>
    <xf numFmtId="0" fontId="28" fillId="38" borderId="2" xfId="0" applyFont="1" applyFill="1" applyBorder="1" applyAlignment="1">
      <alignment horizontal="center" vertical="center" wrapText="1"/>
    </xf>
    <xf numFmtId="0" fontId="28" fillId="38" borderId="0" xfId="0" applyFont="1" applyFill="1" applyBorder="1" applyAlignment="1">
      <alignment horizontal="center" vertical="center" wrapText="1"/>
    </xf>
    <xf numFmtId="0" fontId="28" fillId="38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18">
    <cellStyle name="20% - Accent1" xfId="1" builtinId="30" customBuiltin="1"/>
    <cellStyle name="20% - Accent1 2" xfId="87"/>
    <cellStyle name="20% - Accent1 3" xfId="57"/>
    <cellStyle name="20% - Accent2" xfId="2" builtinId="34" customBuiltin="1"/>
    <cellStyle name="20% - Accent2 2" xfId="97"/>
    <cellStyle name="20% - Accent2 3" xfId="61"/>
    <cellStyle name="20% - Accent3" xfId="3" builtinId="38" customBuiltin="1"/>
    <cellStyle name="20% - Accent3 2" xfId="84"/>
    <cellStyle name="20% - Accent3 3" xfId="65"/>
    <cellStyle name="20% - Accent4" xfId="4" builtinId="42" customBuiltin="1"/>
    <cellStyle name="20% - Accent4 2" xfId="93"/>
    <cellStyle name="20% - Accent4 3" xfId="69"/>
    <cellStyle name="20% - Accent5" xfId="5" builtinId="46" customBuiltin="1"/>
    <cellStyle name="20% - Accent5 2" xfId="94"/>
    <cellStyle name="20% - Accent5 3" xfId="73"/>
    <cellStyle name="20% - Accent6" xfId="6" builtinId="50" customBuiltin="1"/>
    <cellStyle name="20% - Accent6 2" xfId="89"/>
    <cellStyle name="20% - Accent6 3" xfId="77"/>
    <cellStyle name="40% - Accent1" xfId="7" builtinId="31" customBuiltin="1"/>
    <cellStyle name="40% - Accent1 2" xfId="82"/>
    <cellStyle name="40% - Accent1 3" xfId="58"/>
    <cellStyle name="40% - Accent2" xfId="8" builtinId="35" customBuiltin="1"/>
    <cellStyle name="40% - Accent2 2" xfId="85"/>
    <cellStyle name="40% - Accent2 3" xfId="62"/>
    <cellStyle name="40% - Accent3" xfId="9" builtinId="39" customBuiltin="1"/>
    <cellStyle name="40% - Accent3 2" xfId="80"/>
    <cellStyle name="40% - Accent3 3" xfId="66"/>
    <cellStyle name="40% - Accent4" xfId="10" builtinId="43" customBuiltin="1"/>
    <cellStyle name="40% - Accent4 2" xfId="95"/>
    <cellStyle name="40% - Accent4 3" xfId="70"/>
    <cellStyle name="40% - Accent5" xfId="11" builtinId="47" customBuiltin="1"/>
    <cellStyle name="40% - Accent5 2" xfId="90"/>
    <cellStyle name="40% - Accent5 3" xfId="74"/>
    <cellStyle name="40% - Accent6" xfId="12" builtinId="51" customBuiltin="1"/>
    <cellStyle name="40% - Accent6 2" xfId="81"/>
    <cellStyle name="40% - Accent6 3" xfId="78"/>
    <cellStyle name="60% - Accent1" xfId="13" builtinId="32" customBuiltin="1"/>
    <cellStyle name="60% - Accent1 2" xfId="88"/>
    <cellStyle name="60% - Accent1 3" xfId="59"/>
    <cellStyle name="60% - Accent2" xfId="14" builtinId="36" customBuiltin="1"/>
    <cellStyle name="60% - Accent2 2" xfId="91"/>
    <cellStyle name="60% - Accent2 3" xfId="63"/>
    <cellStyle name="60% - Accent3" xfId="15" builtinId="40" customBuiltin="1"/>
    <cellStyle name="60% - Accent3 2" xfId="86"/>
    <cellStyle name="60% - Accent3 3" xfId="67"/>
    <cellStyle name="60% - Accent4" xfId="16" builtinId="44" customBuiltin="1"/>
    <cellStyle name="60% - Accent4 2" xfId="83"/>
    <cellStyle name="60% - Accent4 3" xfId="71"/>
    <cellStyle name="60% - Accent5" xfId="17" builtinId="48" customBuiltin="1"/>
    <cellStyle name="60% - Accent5 2" xfId="92"/>
    <cellStyle name="60% - Accent5 3" xfId="75"/>
    <cellStyle name="60% - Accent6" xfId="18" builtinId="52" customBuiltin="1"/>
    <cellStyle name="60% - Accent6 2" xfId="108"/>
    <cellStyle name="60% - Accent6 3" xfId="79"/>
    <cellStyle name="Accent1" xfId="19" builtinId="29" customBuiltin="1"/>
    <cellStyle name="Accent1 2" xfId="102"/>
    <cellStyle name="Accent1 3" xfId="56"/>
    <cellStyle name="Accent2" xfId="20" builtinId="33" customBuiltin="1"/>
    <cellStyle name="Accent2 2" xfId="115"/>
    <cellStyle name="Accent2 3" xfId="60"/>
    <cellStyle name="Accent3" xfId="21" builtinId="37" customBuiltin="1"/>
    <cellStyle name="Accent3 2" xfId="109"/>
    <cellStyle name="Accent3 3" xfId="64"/>
    <cellStyle name="Accent4" xfId="22" builtinId="41" customBuiltin="1"/>
    <cellStyle name="Accent4 2" xfId="101"/>
    <cellStyle name="Accent4 3" xfId="68"/>
    <cellStyle name="Accent5" xfId="23" builtinId="45" customBuiltin="1"/>
    <cellStyle name="Accent5 2" xfId="114"/>
    <cellStyle name="Accent5 3" xfId="72"/>
    <cellStyle name="Accent6" xfId="24" builtinId="49" customBuiltin="1"/>
    <cellStyle name="Accent6 2" xfId="98"/>
    <cellStyle name="Accent6 3" xfId="76"/>
    <cellStyle name="Bad" xfId="25" builtinId="27" customBuiltin="1"/>
    <cellStyle name="Bad 2" xfId="111"/>
    <cellStyle name="Bad 3" xfId="45"/>
    <cellStyle name="Calculation" xfId="26" builtinId="22" customBuiltin="1"/>
    <cellStyle name="Calculation 2" xfId="105"/>
    <cellStyle name="Calculation 3" xfId="49"/>
    <cellStyle name="Check Cell" xfId="27" builtinId="23" customBuiltin="1"/>
    <cellStyle name="Check Cell 2" xfId="100"/>
    <cellStyle name="Check Cell 3" xfId="51"/>
    <cellStyle name="Explanatory Text" xfId="28" builtinId="53" customBuiltin="1"/>
    <cellStyle name="Explanatory Text 2" xfId="113"/>
    <cellStyle name="Explanatory Text 3" xfId="54"/>
    <cellStyle name="Good" xfId="29" builtinId="26" customBuiltin="1"/>
    <cellStyle name="Good 2" xfId="103"/>
    <cellStyle name="Good 3" xfId="44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Input 2" xfId="116"/>
    <cellStyle name="Input 3" xfId="47"/>
    <cellStyle name="Linked Cell" xfId="35" builtinId="24" customBuiltin="1"/>
    <cellStyle name="Linked Cell 2" xfId="107"/>
    <cellStyle name="Linked Cell 3" xfId="50"/>
    <cellStyle name="Neutral" xfId="36" builtinId="28" customBuiltin="1"/>
    <cellStyle name="Neutral 2" xfId="104"/>
    <cellStyle name="Neutral 3" xfId="46"/>
    <cellStyle name="Normal" xfId="0" builtinId="0"/>
    <cellStyle name="Normal 2" xfId="96"/>
    <cellStyle name="Normal 3" xfId="43"/>
    <cellStyle name="Note" xfId="37" builtinId="10" customBuiltin="1"/>
    <cellStyle name="Note 2" xfId="99"/>
    <cellStyle name="Note 3" xfId="53"/>
    <cellStyle name="Output" xfId="38" builtinId="21" customBuiltin="1"/>
    <cellStyle name="Output 2" xfId="112"/>
    <cellStyle name="Output 3" xfId="48"/>
    <cellStyle name="Percent" xfId="39" builtinId="5"/>
    <cellStyle name="Percent 2" xfId="106"/>
    <cellStyle name="Title" xfId="40" builtinId="15" customBuiltin="1"/>
    <cellStyle name="Total" xfId="41" builtinId="25" customBuiltin="1"/>
    <cellStyle name="Total 2" xfId="110"/>
    <cellStyle name="Total 3" xfId="55"/>
    <cellStyle name="Warning Text" xfId="42" builtinId="11" customBuiltin="1"/>
    <cellStyle name="Warning Text 2" xfId="117"/>
    <cellStyle name="Warning Text 3" xfId="52"/>
  </cellStyles>
  <dxfs count="0"/>
  <tableStyles count="0" defaultTableStyle="TableStyleMedium2" defaultPivotStyle="PivotStyleLight16"/>
  <colors>
    <mruColors>
      <color rgb="FFF2D13D"/>
      <color rgb="FFFFC6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21"/>
  <sheetViews>
    <sheetView tabSelected="1" zoomScale="71" zoomScaleNormal="71" workbookViewId="0">
      <selection activeCell="A8" sqref="A8:B8"/>
    </sheetView>
  </sheetViews>
  <sheetFormatPr defaultColWidth="8.75" defaultRowHeight="15.75" x14ac:dyDescent="0.25"/>
  <cols>
    <col min="1" max="1" width="22.625" style="7" customWidth="1"/>
    <col min="2" max="2" width="10.5" style="7" customWidth="1"/>
    <col min="3" max="5" width="10.25" style="7" customWidth="1"/>
    <col min="6" max="6" width="5.625" style="7" customWidth="1"/>
    <col min="7" max="7" width="6.25" style="7" customWidth="1"/>
    <col min="8" max="8" width="5.625" style="7" customWidth="1"/>
    <col min="9" max="9" width="6.75" style="7" customWidth="1"/>
    <col min="10" max="12" width="5.75" style="7" customWidth="1"/>
    <col min="13" max="13" width="5.625" style="7" customWidth="1"/>
    <col min="14" max="16" width="8.75" style="7"/>
    <col min="17" max="17" width="16.625" style="7" bestFit="1" customWidth="1"/>
    <col min="18" max="18" width="9.375" style="7" bestFit="1" customWidth="1"/>
    <col min="19" max="16384" width="8.75" style="7"/>
  </cols>
  <sheetData>
    <row r="1" spans="1:16" ht="23.45" customHeight="1" x14ac:dyDescent="0.25">
      <c r="A1" s="226" t="s">
        <v>38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8"/>
      <c r="O1"/>
      <c r="P1"/>
    </row>
    <row r="2" spans="1:16" ht="16.149999999999999" customHeight="1" x14ac:dyDescent="0.25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1"/>
      <c r="O2"/>
      <c r="P2"/>
    </row>
    <row r="3" spans="1:16" ht="16.5" thickBot="1" x14ac:dyDescent="0.3">
      <c r="A3" s="36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9"/>
      <c r="N3" s="46"/>
      <c r="O3"/>
      <c r="P3"/>
    </row>
    <row r="4" spans="1:16" ht="16.5" thickBot="1" x14ac:dyDescent="0.3">
      <c r="A4" s="178" t="s">
        <v>39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0"/>
      <c r="N4" s="46"/>
      <c r="O4"/>
      <c r="P4"/>
    </row>
    <row r="5" spans="1:16" ht="15.6" customHeight="1" x14ac:dyDescent="0.25">
      <c r="A5" s="207" t="s">
        <v>25</v>
      </c>
      <c r="B5" s="208"/>
      <c r="C5" s="102" t="s">
        <v>9</v>
      </c>
      <c r="D5" s="189" t="s">
        <v>13</v>
      </c>
      <c r="E5" s="190"/>
      <c r="F5" s="189" t="s">
        <v>33</v>
      </c>
      <c r="G5" s="190"/>
      <c r="H5" s="185" t="s">
        <v>32</v>
      </c>
      <c r="I5" s="186"/>
      <c r="J5" s="185" t="s">
        <v>11</v>
      </c>
      <c r="K5" s="186"/>
      <c r="L5" s="201">
        <v>4</v>
      </c>
      <c r="M5" s="202"/>
      <c r="N5" s="46"/>
      <c r="O5"/>
      <c r="P5"/>
    </row>
    <row r="6" spans="1:16" ht="15.6" customHeight="1" x14ac:dyDescent="0.25">
      <c r="A6" s="193" t="s">
        <v>92</v>
      </c>
      <c r="B6" s="194"/>
      <c r="C6" s="181">
        <v>2.7050000000000001</v>
      </c>
      <c r="D6" s="9" t="s">
        <v>0</v>
      </c>
      <c r="E6" s="10" t="s">
        <v>1</v>
      </c>
      <c r="F6" s="79" t="s">
        <v>0</v>
      </c>
      <c r="G6" s="79" t="s">
        <v>1</v>
      </c>
      <c r="H6" s="11" t="s">
        <v>0</v>
      </c>
      <c r="I6" s="12" t="s">
        <v>1</v>
      </c>
      <c r="J6" s="11" t="s">
        <v>0</v>
      </c>
      <c r="K6" s="12" t="s">
        <v>1</v>
      </c>
      <c r="L6" s="11" t="s">
        <v>0</v>
      </c>
      <c r="M6" s="12" t="s">
        <v>1</v>
      </c>
      <c r="N6" s="46"/>
      <c r="O6"/>
      <c r="P6"/>
    </row>
    <row r="7" spans="1:16" ht="16.149999999999999" customHeight="1" thickBot="1" x14ac:dyDescent="0.3">
      <c r="A7" s="195"/>
      <c r="B7" s="196"/>
      <c r="C7" s="182"/>
      <c r="D7" s="82">
        <v>28</v>
      </c>
      <c r="E7" s="15">
        <v>0.15</v>
      </c>
      <c r="F7" s="97">
        <v>28</v>
      </c>
      <c r="G7" s="44">
        <v>0.15</v>
      </c>
      <c r="H7" s="14">
        <v>90</v>
      </c>
      <c r="I7" s="15">
        <v>0.5</v>
      </c>
      <c r="J7" s="16">
        <v>28</v>
      </c>
      <c r="K7" s="17">
        <v>0.16</v>
      </c>
      <c r="L7" s="14">
        <v>6</v>
      </c>
      <c r="M7" s="15">
        <v>0.03</v>
      </c>
      <c r="N7" s="46"/>
      <c r="O7"/>
      <c r="P7"/>
    </row>
    <row r="8" spans="1:16" ht="16.5" thickBot="1" x14ac:dyDescent="0.3">
      <c r="A8" s="163"/>
      <c r="B8" s="164"/>
      <c r="C8" s="18"/>
      <c r="D8" s="18"/>
      <c r="E8" s="18"/>
      <c r="F8" s="18"/>
      <c r="G8" s="18"/>
      <c r="H8" s="101"/>
      <c r="I8" s="101"/>
      <c r="J8" s="20"/>
      <c r="K8" s="101"/>
      <c r="L8" s="20"/>
      <c r="M8" s="100"/>
      <c r="N8" s="46"/>
      <c r="O8"/>
      <c r="P8"/>
    </row>
    <row r="9" spans="1:16" ht="15.6" customHeight="1" x14ac:dyDescent="0.25">
      <c r="A9" s="207" t="s">
        <v>27</v>
      </c>
      <c r="B9" s="208"/>
      <c r="C9" s="8" t="s">
        <v>9</v>
      </c>
      <c r="D9" s="191" t="s">
        <v>13</v>
      </c>
      <c r="E9" s="192"/>
      <c r="F9" s="191" t="s">
        <v>33</v>
      </c>
      <c r="G9" s="192"/>
      <c r="H9" s="187" t="s">
        <v>32</v>
      </c>
      <c r="I9" s="188"/>
      <c r="J9" s="187" t="s">
        <v>11</v>
      </c>
      <c r="K9" s="188"/>
      <c r="L9" s="203">
        <v>4</v>
      </c>
      <c r="M9" s="204"/>
      <c r="N9" s="46"/>
      <c r="O9"/>
      <c r="P9"/>
    </row>
    <row r="10" spans="1:16" s="125" customFormat="1" ht="16.149999999999999" customHeight="1" x14ac:dyDescent="0.25">
      <c r="A10" s="197" t="s">
        <v>42</v>
      </c>
      <c r="B10" s="198"/>
      <c r="C10" s="183">
        <v>2.9369999999999998</v>
      </c>
      <c r="D10" s="120" t="s">
        <v>0</v>
      </c>
      <c r="E10" s="121" t="s">
        <v>1</v>
      </c>
      <c r="F10" s="122" t="s">
        <v>0</v>
      </c>
      <c r="G10" s="122" t="s">
        <v>1</v>
      </c>
      <c r="H10" s="112" t="s">
        <v>0</v>
      </c>
      <c r="I10" s="113" t="s">
        <v>1</v>
      </c>
      <c r="J10" s="112" t="s">
        <v>0</v>
      </c>
      <c r="K10" s="113" t="s">
        <v>1</v>
      </c>
      <c r="L10" s="112" t="s">
        <v>0</v>
      </c>
      <c r="M10" s="113" t="s">
        <v>1</v>
      </c>
      <c r="N10" s="123"/>
      <c r="O10" s="124"/>
      <c r="P10" s="124"/>
    </row>
    <row r="11" spans="1:16" s="125" customFormat="1" ht="16.5" thickBot="1" x14ac:dyDescent="0.3">
      <c r="A11" s="199"/>
      <c r="B11" s="200"/>
      <c r="C11" s="184"/>
      <c r="D11" s="114">
        <v>7</v>
      </c>
      <c r="E11" s="115">
        <v>0.21</v>
      </c>
      <c r="F11" s="126">
        <v>8</v>
      </c>
      <c r="G11" s="127">
        <v>0.24</v>
      </c>
      <c r="H11" s="116">
        <v>12</v>
      </c>
      <c r="I11" s="115">
        <v>0.36</v>
      </c>
      <c r="J11" s="117">
        <v>6</v>
      </c>
      <c r="K11" s="118">
        <v>0.18</v>
      </c>
      <c r="L11" s="119">
        <v>0</v>
      </c>
      <c r="M11" s="115">
        <v>0</v>
      </c>
      <c r="N11" s="123"/>
      <c r="O11" s="124"/>
      <c r="P11" s="124"/>
    </row>
    <row r="12" spans="1:16" ht="16.5" thickBot="1" x14ac:dyDescent="0.3">
      <c r="A12" s="36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46"/>
      <c r="N12" s="46"/>
      <c r="O12"/>
      <c r="P12"/>
    </row>
    <row r="13" spans="1:16" ht="15.6" customHeight="1" x14ac:dyDescent="0.25">
      <c r="A13" s="205" t="s">
        <v>26</v>
      </c>
      <c r="B13" s="206"/>
      <c r="C13" s="102" t="s">
        <v>9</v>
      </c>
      <c r="D13" s="189" t="s">
        <v>13</v>
      </c>
      <c r="E13" s="190"/>
      <c r="F13" s="189" t="s">
        <v>33</v>
      </c>
      <c r="G13" s="190"/>
      <c r="H13" s="185" t="s">
        <v>32</v>
      </c>
      <c r="I13" s="186"/>
      <c r="J13" s="185" t="s">
        <v>11</v>
      </c>
      <c r="K13" s="186"/>
      <c r="L13" s="201">
        <v>4</v>
      </c>
      <c r="M13" s="202"/>
      <c r="N13" s="46"/>
      <c r="O13"/>
      <c r="P13"/>
    </row>
    <row r="14" spans="1:16" ht="16.149999999999999" customHeight="1" x14ac:dyDescent="0.25">
      <c r="A14" s="193" t="s">
        <v>41</v>
      </c>
      <c r="B14" s="194"/>
      <c r="C14" s="181">
        <v>3.101</v>
      </c>
      <c r="D14" s="9" t="s">
        <v>0</v>
      </c>
      <c r="E14" s="10" t="s">
        <v>1</v>
      </c>
      <c r="F14" s="79" t="s">
        <v>0</v>
      </c>
      <c r="G14" s="79" t="s">
        <v>1</v>
      </c>
      <c r="H14" s="11" t="s">
        <v>0</v>
      </c>
      <c r="I14" s="12" t="s">
        <v>1</v>
      </c>
      <c r="J14" s="21" t="s">
        <v>0</v>
      </c>
      <c r="K14" s="12" t="s">
        <v>1</v>
      </c>
      <c r="L14" s="21" t="s">
        <v>0</v>
      </c>
      <c r="M14" s="12" t="s">
        <v>1</v>
      </c>
      <c r="N14" s="46"/>
      <c r="O14"/>
      <c r="P14"/>
    </row>
    <row r="15" spans="1:16" ht="16.5" thickBot="1" x14ac:dyDescent="0.3">
      <c r="A15" s="195"/>
      <c r="B15" s="196"/>
      <c r="C15" s="182"/>
      <c r="D15" s="82">
        <v>48</v>
      </c>
      <c r="E15" s="15">
        <v>0.08</v>
      </c>
      <c r="F15" s="97">
        <v>53</v>
      </c>
      <c r="G15" s="44">
        <v>0.1</v>
      </c>
      <c r="H15" s="14">
        <v>363</v>
      </c>
      <c r="I15" s="15">
        <v>0.67</v>
      </c>
      <c r="J15" s="22">
        <v>126</v>
      </c>
      <c r="K15" s="17">
        <v>0.23</v>
      </c>
      <c r="L15" s="23">
        <v>35</v>
      </c>
      <c r="M15" s="15">
        <v>0.06</v>
      </c>
      <c r="N15" s="46"/>
      <c r="O15"/>
      <c r="P15"/>
    </row>
    <row r="16" spans="1:16" ht="16.5" thickBot="1" x14ac:dyDescent="0.3">
      <c r="A16" s="99"/>
      <c r="B16" s="69"/>
      <c r="C16" s="70"/>
      <c r="D16" s="39"/>
      <c r="E16" s="40"/>
      <c r="F16" s="40"/>
      <c r="G16" s="40"/>
      <c r="H16" s="72"/>
      <c r="I16" s="72"/>
      <c r="J16" s="72"/>
      <c r="K16" s="72"/>
      <c r="L16" s="72"/>
      <c r="M16" s="71"/>
      <c r="N16" s="71"/>
      <c r="O16"/>
      <c r="P16"/>
    </row>
    <row r="17" spans="1:25" x14ac:dyDescent="0.25">
      <c r="A17" s="207" t="s">
        <v>28</v>
      </c>
      <c r="B17" s="208"/>
      <c r="C17" s="102" t="s">
        <v>9</v>
      </c>
      <c r="D17" s="189" t="s">
        <v>13</v>
      </c>
      <c r="E17" s="190"/>
      <c r="F17" s="189" t="s">
        <v>33</v>
      </c>
      <c r="G17" s="190"/>
      <c r="H17" s="185" t="s">
        <v>32</v>
      </c>
      <c r="I17" s="186"/>
      <c r="J17" s="185" t="s">
        <v>11</v>
      </c>
      <c r="K17" s="186"/>
      <c r="L17" s="201">
        <v>4</v>
      </c>
      <c r="M17" s="202"/>
      <c r="N17" s="46"/>
      <c r="O17"/>
      <c r="P17"/>
    </row>
    <row r="18" spans="1:25" ht="15.6" customHeight="1" x14ac:dyDescent="0.25">
      <c r="A18" s="193" t="s">
        <v>40</v>
      </c>
      <c r="B18" s="194"/>
      <c r="C18" s="181">
        <v>2.9140000000000001</v>
      </c>
      <c r="D18" s="9" t="s">
        <v>0</v>
      </c>
      <c r="E18" s="10" t="s">
        <v>1</v>
      </c>
      <c r="F18" s="79" t="s">
        <v>0</v>
      </c>
      <c r="G18" s="79" t="s">
        <v>1</v>
      </c>
      <c r="H18" s="11" t="s">
        <v>0</v>
      </c>
      <c r="I18" s="12" t="s">
        <v>1</v>
      </c>
      <c r="J18" s="11" t="s">
        <v>0</v>
      </c>
      <c r="K18" s="12" t="s">
        <v>1</v>
      </c>
      <c r="L18" s="11" t="s">
        <v>0</v>
      </c>
      <c r="M18" s="12" t="s">
        <v>1</v>
      </c>
      <c r="N18" s="46"/>
      <c r="O18"/>
      <c r="P18"/>
    </row>
    <row r="19" spans="1:25" ht="16.149999999999999" customHeight="1" thickBot="1" x14ac:dyDescent="0.3">
      <c r="A19" s="195"/>
      <c r="B19" s="196"/>
      <c r="C19" s="182"/>
      <c r="D19" s="82">
        <v>63</v>
      </c>
      <c r="E19" s="15">
        <v>0.08</v>
      </c>
      <c r="F19" s="97">
        <v>77</v>
      </c>
      <c r="G19" s="44">
        <v>0.09</v>
      </c>
      <c r="H19" s="14">
        <v>465</v>
      </c>
      <c r="I19" s="15">
        <v>0.61</v>
      </c>
      <c r="J19" s="27">
        <v>160</v>
      </c>
      <c r="K19" s="17">
        <v>0.21</v>
      </c>
      <c r="L19" s="26">
        <v>41</v>
      </c>
      <c r="M19" s="15">
        <v>0.05</v>
      </c>
      <c r="N19" s="46"/>
      <c r="O19"/>
      <c r="P19"/>
    </row>
    <row r="20" spans="1:25" ht="16.5" thickBot="1" x14ac:dyDescent="0.3">
      <c r="A20" s="30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6"/>
      <c r="O20"/>
      <c r="P20"/>
    </row>
    <row r="21" spans="1:25" ht="16.149999999999999" customHeight="1" x14ac:dyDescent="0.25">
      <c r="A21" s="156" t="s">
        <v>22</v>
      </c>
      <c r="B21" s="157"/>
      <c r="C21" s="29"/>
      <c r="D21" s="160" t="s">
        <v>23</v>
      </c>
      <c r="E21" s="161"/>
      <c r="F21" s="161"/>
      <c r="G21" s="161"/>
      <c r="H21" s="161"/>
      <c r="I21" s="162"/>
      <c r="J21" s="169" t="s">
        <v>14</v>
      </c>
      <c r="K21" s="170"/>
      <c r="L21" s="171"/>
      <c r="M21" s="169" t="s">
        <v>15</v>
      </c>
      <c r="N21" s="171"/>
      <c r="O21"/>
      <c r="P21"/>
    </row>
    <row r="22" spans="1:25" ht="15.6" customHeight="1" x14ac:dyDescent="0.25">
      <c r="A22" s="30" t="s">
        <v>12</v>
      </c>
      <c r="B22" s="31" t="s">
        <v>9</v>
      </c>
      <c r="C22" s="28"/>
      <c r="D22" s="163" t="s">
        <v>61</v>
      </c>
      <c r="E22" s="164"/>
      <c r="F22" s="164"/>
      <c r="G22" s="164"/>
      <c r="H22" s="164"/>
      <c r="I22" s="165"/>
      <c r="J22" s="172">
        <v>2.9980000000000002</v>
      </c>
      <c r="K22" s="173"/>
      <c r="L22" s="174"/>
      <c r="M22" s="224">
        <v>3.1030000000000002</v>
      </c>
      <c r="N22" s="225"/>
      <c r="O22"/>
      <c r="P22"/>
      <c r="Q22"/>
      <c r="R22"/>
      <c r="S22"/>
      <c r="T22"/>
      <c r="U22"/>
      <c r="V22"/>
      <c r="W22"/>
      <c r="X22"/>
      <c r="Y22"/>
    </row>
    <row r="23" spans="1:25" ht="15.6" customHeight="1" x14ac:dyDescent="0.25">
      <c r="A23" s="77" t="s">
        <v>29</v>
      </c>
      <c r="B23" s="78">
        <v>1.4</v>
      </c>
      <c r="C23" s="32"/>
      <c r="D23" s="163" t="s">
        <v>62</v>
      </c>
      <c r="E23" s="164"/>
      <c r="F23" s="164"/>
      <c r="G23" s="164"/>
      <c r="H23" s="164"/>
      <c r="I23" s="165"/>
      <c r="J23" s="172">
        <v>3.254</v>
      </c>
      <c r="K23" s="173"/>
      <c r="L23" s="174"/>
      <c r="M23" s="224">
        <v>3.3029999999999999</v>
      </c>
      <c r="N23" s="225"/>
      <c r="O23"/>
      <c r="P23"/>
      <c r="Q23"/>
      <c r="R23"/>
      <c r="S23"/>
      <c r="T23"/>
      <c r="U23"/>
      <c r="V23"/>
      <c r="W23"/>
      <c r="X23"/>
      <c r="Y23"/>
    </row>
    <row r="24" spans="1:25" ht="16.149999999999999" customHeight="1" thickBot="1" x14ac:dyDescent="0.3">
      <c r="A24" s="77" t="s">
        <v>30</v>
      </c>
      <c r="B24" s="78">
        <v>1.7</v>
      </c>
      <c r="C24" s="32"/>
      <c r="D24" s="166" t="s">
        <v>63</v>
      </c>
      <c r="E24" s="167"/>
      <c r="F24" s="167"/>
      <c r="G24" s="167"/>
      <c r="H24" s="167"/>
      <c r="I24" s="168"/>
      <c r="J24" s="175">
        <v>3.1469999999999998</v>
      </c>
      <c r="K24" s="176"/>
      <c r="L24" s="177"/>
      <c r="M24" s="158">
        <v>3.2189999999999999</v>
      </c>
      <c r="N24" s="159"/>
      <c r="O24"/>
      <c r="P24"/>
      <c r="Q24"/>
      <c r="R24"/>
      <c r="S24"/>
      <c r="T24"/>
      <c r="U24"/>
      <c r="V24"/>
      <c r="W24"/>
      <c r="X24"/>
      <c r="Y24"/>
    </row>
    <row r="25" spans="1:25" ht="16.5" thickBot="1" x14ac:dyDescent="0.3">
      <c r="A25" s="77" t="s">
        <v>31</v>
      </c>
      <c r="B25" s="78">
        <v>1.9</v>
      </c>
      <c r="C25" s="3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46"/>
      <c r="O25"/>
      <c r="P25"/>
    </row>
    <row r="26" spans="1:25" ht="16.149999999999999" customHeight="1" x14ac:dyDescent="0.25">
      <c r="A26" s="77" t="s">
        <v>35</v>
      </c>
      <c r="B26" s="76">
        <v>2</v>
      </c>
      <c r="C26" s="32"/>
      <c r="D26" s="185" t="s">
        <v>24</v>
      </c>
      <c r="E26" s="223"/>
      <c r="F26" s="223"/>
      <c r="G26" s="223"/>
      <c r="H26" s="223"/>
      <c r="I26" s="223"/>
      <c r="J26" s="223"/>
      <c r="K26" s="223"/>
      <c r="L26" s="223"/>
      <c r="M26" s="223"/>
      <c r="N26" s="186"/>
      <c r="O26"/>
      <c r="P26"/>
    </row>
    <row r="27" spans="1:25" ht="15" customHeight="1" x14ac:dyDescent="0.25">
      <c r="A27" s="218" t="s">
        <v>36</v>
      </c>
      <c r="B27" s="219"/>
      <c r="C27" s="73"/>
      <c r="D27" s="215" t="s">
        <v>19</v>
      </c>
      <c r="E27" s="216"/>
      <c r="F27" s="216"/>
      <c r="G27" s="216"/>
      <c r="H27" s="216"/>
      <c r="I27" s="216"/>
      <c r="J27" s="216"/>
      <c r="K27" s="216"/>
      <c r="L27" s="216"/>
      <c r="M27" s="216"/>
      <c r="N27" s="217"/>
      <c r="O27"/>
      <c r="P27"/>
    </row>
    <row r="28" spans="1:25" ht="15.6" customHeight="1" x14ac:dyDescent="0.25">
      <c r="A28" s="218"/>
      <c r="B28" s="219"/>
      <c r="C28" s="73"/>
      <c r="D28" s="215" t="s">
        <v>20</v>
      </c>
      <c r="E28" s="216"/>
      <c r="F28" s="216"/>
      <c r="G28" s="216"/>
      <c r="H28" s="216"/>
      <c r="I28" s="216"/>
      <c r="J28" s="216"/>
      <c r="K28" s="216"/>
      <c r="L28" s="216"/>
      <c r="M28" s="216"/>
      <c r="N28" s="217"/>
      <c r="O28"/>
      <c r="P28"/>
    </row>
    <row r="29" spans="1:25" ht="15.6" customHeight="1" thickBot="1" x14ac:dyDescent="0.3">
      <c r="A29" s="218"/>
      <c r="B29" s="219"/>
      <c r="C29" s="73"/>
      <c r="D29" s="212" t="s">
        <v>21</v>
      </c>
      <c r="E29" s="213"/>
      <c r="F29" s="213"/>
      <c r="G29" s="213"/>
      <c r="H29" s="213"/>
      <c r="I29" s="213"/>
      <c r="J29" s="213"/>
      <c r="K29" s="213"/>
      <c r="L29" s="213"/>
      <c r="M29" s="213"/>
      <c r="N29" s="214"/>
      <c r="O29"/>
      <c r="P29"/>
    </row>
    <row r="30" spans="1:25" ht="22.15" customHeight="1" thickBot="1" x14ac:dyDescent="0.3">
      <c r="A30" s="220"/>
      <c r="B30" s="221"/>
      <c r="C30" s="106"/>
      <c r="D30" s="105" t="s">
        <v>34</v>
      </c>
      <c r="E30" s="74"/>
      <c r="F30" s="74"/>
      <c r="G30" s="74"/>
      <c r="H30" s="74"/>
      <c r="I30" s="74"/>
      <c r="J30" s="74"/>
      <c r="K30" s="74"/>
      <c r="L30" s="74"/>
      <c r="M30" s="74"/>
      <c r="N30" s="75"/>
      <c r="O30"/>
      <c r="P30"/>
    </row>
    <row r="31" spans="1:25" ht="16.149999999999999" customHeight="1" thickBot="1" x14ac:dyDescent="0.3">
      <c r="A31" s="209" t="s">
        <v>16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1"/>
      <c r="N31"/>
      <c r="O31"/>
    </row>
    <row r="32" spans="1:25" x14ac:dyDescent="0.25">
      <c r="A32" s="103" t="s">
        <v>60</v>
      </c>
      <c r="B32" s="35" t="s">
        <v>10</v>
      </c>
      <c r="C32" s="104" t="s">
        <v>9</v>
      </c>
      <c r="D32" s="189" t="s">
        <v>13</v>
      </c>
      <c r="E32" s="222"/>
      <c r="F32" s="189" t="s">
        <v>33</v>
      </c>
      <c r="G32" s="190"/>
      <c r="H32" s="185" t="s">
        <v>32</v>
      </c>
      <c r="I32" s="186"/>
      <c r="J32" s="185" t="s">
        <v>11</v>
      </c>
      <c r="K32" s="186"/>
      <c r="L32" s="201">
        <v>4</v>
      </c>
      <c r="M32" s="202"/>
      <c r="N32"/>
      <c r="O32"/>
      <c r="P32"/>
    </row>
    <row r="33" spans="1:16" x14ac:dyDescent="0.25">
      <c r="A33" s="36"/>
      <c r="B33" s="33"/>
      <c r="C33" s="151"/>
      <c r="D33" s="9" t="s">
        <v>0</v>
      </c>
      <c r="E33" s="79" t="s">
        <v>1</v>
      </c>
      <c r="F33" s="9" t="s">
        <v>0</v>
      </c>
      <c r="G33" s="10" t="s">
        <v>1</v>
      </c>
      <c r="H33" s="11" t="s">
        <v>0</v>
      </c>
      <c r="I33" s="12" t="s">
        <v>1</v>
      </c>
      <c r="J33" s="11" t="s">
        <v>0</v>
      </c>
      <c r="K33" s="12" t="s">
        <v>1</v>
      </c>
      <c r="L33" s="11" t="s">
        <v>0</v>
      </c>
      <c r="M33" s="12" t="s">
        <v>1</v>
      </c>
      <c r="O33"/>
      <c r="P33"/>
    </row>
    <row r="34" spans="1:16" x14ac:dyDescent="0.25">
      <c r="A34" s="128" t="s">
        <v>43</v>
      </c>
      <c r="B34" s="33">
        <v>3</v>
      </c>
      <c r="C34" s="129">
        <v>2.8488687782805431</v>
      </c>
      <c r="D34" s="83">
        <v>5</v>
      </c>
      <c r="E34" s="84">
        <v>0.16</v>
      </c>
      <c r="F34" s="90">
        <v>5</v>
      </c>
      <c r="G34" s="81">
        <v>0.16</v>
      </c>
      <c r="H34" s="41">
        <v>14</v>
      </c>
      <c r="I34" s="42">
        <v>0.5</v>
      </c>
      <c r="J34" s="33">
        <v>5</v>
      </c>
      <c r="K34" s="24">
        <v>0.05</v>
      </c>
      <c r="L34" s="41">
        <v>1</v>
      </c>
      <c r="M34" s="42">
        <v>0.03</v>
      </c>
      <c r="O34"/>
      <c r="P34"/>
    </row>
    <row r="35" spans="1:16" x14ac:dyDescent="0.25">
      <c r="A35" s="128" t="s">
        <v>44</v>
      </c>
      <c r="B35" s="77">
        <v>4</v>
      </c>
      <c r="C35" s="129">
        <v>2.3980000000000001</v>
      </c>
      <c r="D35" s="83">
        <v>11</v>
      </c>
      <c r="E35" s="84">
        <v>0.28000000000000003</v>
      </c>
      <c r="F35" s="90">
        <v>11</v>
      </c>
      <c r="G35" s="81">
        <v>0.28000000000000003</v>
      </c>
      <c r="H35" s="137">
        <v>8</v>
      </c>
      <c r="I35" s="42">
        <v>0.24</v>
      </c>
      <c r="J35" s="77">
        <v>1</v>
      </c>
      <c r="K35" s="24">
        <v>0.03</v>
      </c>
      <c r="L35" s="137">
        <v>0</v>
      </c>
      <c r="M35" s="42">
        <v>0</v>
      </c>
      <c r="O35"/>
      <c r="P35"/>
    </row>
    <row r="36" spans="1:16" x14ac:dyDescent="0.25">
      <c r="A36" s="128" t="s">
        <v>46</v>
      </c>
      <c r="B36" s="33" t="s">
        <v>45</v>
      </c>
      <c r="C36" s="129" t="s">
        <v>45</v>
      </c>
      <c r="D36" s="83" t="s">
        <v>45</v>
      </c>
      <c r="E36" s="84" t="s">
        <v>45</v>
      </c>
      <c r="F36" s="91" t="s">
        <v>45</v>
      </c>
      <c r="G36" s="80" t="s">
        <v>45</v>
      </c>
      <c r="H36" s="41" t="s">
        <v>45</v>
      </c>
      <c r="I36" s="42" t="s">
        <v>45</v>
      </c>
      <c r="J36" s="33" t="s">
        <v>45</v>
      </c>
      <c r="K36" s="24" t="s">
        <v>45</v>
      </c>
      <c r="L36" s="41" t="s">
        <v>45</v>
      </c>
      <c r="M36" s="42" t="s">
        <v>45</v>
      </c>
      <c r="O36"/>
      <c r="P36"/>
    </row>
    <row r="37" spans="1:16" x14ac:dyDescent="0.25">
      <c r="A37" s="128" t="s">
        <v>47</v>
      </c>
      <c r="B37" s="33">
        <v>2</v>
      </c>
      <c r="C37" s="129">
        <v>2.8594674556213016</v>
      </c>
      <c r="D37" s="83">
        <v>6</v>
      </c>
      <c r="E37" s="84">
        <v>0.15</v>
      </c>
      <c r="F37" s="91">
        <v>7</v>
      </c>
      <c r="G37" s="80">
        <v>0.15</v>
      </c>
      <c r="H37" s="41">
        <v>25</v>
      </c>
      <c r="I37" s="42">
        <v>0.53</v>
      </c>
      <c r="J37" s="33">
        <v>9</v>
      </c>
      <c r="K37" s="24">
        <v>0.19</v>
      </c>
      <c r="L37" s="41">
        <v>0</v>
      </c>
      <c r="M37" s="42">
        <v>0</v>
      </c>
      <c r="O37"/>
      <c r="P37"/>
    </row>
    <row r="38" spans="1:16" ht="16.5" thickBot="1" x14ac:dyDescent="0.3">
      <c r="A38" s="131" t="s">
        <v>48</v>
      </c>
      <c r="B38" s="34">
        <v>1</v>
      </c>
      <c r="C38" s="132">
        <v>3.0682186234817816</v>
      </c>
      <c r="D38" s="85">
        <v>5</v>
      </c>
      <c r="E38" s="86">
        <v>7.0000000000000007E-2</v>
      </c>
      <c r="F38" s="92">
        <v>5</v>
      </c>
      <c r="G38" s="13">
        <v>7.0000000000000007E-2</v>
      </c>
      <c r="H38" s="14">
        <v>40</v>
      </c>
      <c r="I38" s="15">
        <v>0.59</v>
      </c>
      <c r="J38" s="34">
        <v>13</v>
      </c>
      <c r="K38" s="17">
        <v>0.19</v>
      </c>
      <c r="L38" s="14">
        <v>5</v>
      </c>
      <c r="M38" s="15">
        <v>7.0000000000000007E-2</v>
      </c>
      <c r="O38"/>
      <c r="P38"/>
    </row>
    <row r="39" spans="1:16" ht="18" customHeight="1" thickBot="1" x14ac:dyDescent="0.3">
      <c r="A39" s="36"/>
      <c r="B39" s="32"/>
      <c r="C39" s="149"/>
      <c r="D39" s="45"/>
      <c r="E39" s="45"/>
      <c r="F39" s="96"/>
      <c r="G39" s="45"/>
      <c r="H39" s="32"/>
      <c r="I39" s="32"/>
      <c r="J39" s="32"/>
      <c r="K39" s="32"/>
      <c r="L39" s="32"/>
      <c r="M39" s="46"/>
      <c r="N39" s="32"/>
      <c r="O39"/>
      <c r="P39"/>
    </row>
    <row r="40" spans="1:16" x14ac:dyDescent="0.25">
      <c r="A40" s="103" t="s">
        <v>59</v>
      </c>
      <c r="B40" s="35" t="s">
        <v>10</v>
      </c>
      <c r="C40" s="150" t="s">
        <v>9</v>
      </c>
      <c r="D40" s="189" t="s">
        <v>13</v>
      </c>
      <c r="E40" s="222"/>
      <c r="F40" s="189" t="s">
        <v>33</v>
      </c>
      <c r="G40" s="190"/>
      <c r="H40" s="185" t="s">
        <v>32</v>
      </c>
      <c r="I40" s="186"/>
      <c r="J40" s="185" t="s">
        <v>11</v>
      </c>
      <c r="K40" s="186"/>
      <c r="L40" s="201">
        <v>4</v>
      </c>
      <c r="M40" s="202"/>
      <c r="O40"/>
      <c r="P40"/>
    </row>
    <row r="41" spans="1:16" x14ac:dyDescent="0.25">
      <c r="A41" s="36"/>
      <c r="B41" s="33"/>
      <c r="C41" s="151"/>
      <c r="D41" s="9" t="s">
        <v>0</v>
      </c>
      <c r="E41" s="79" t="s">
        <v>1</v>
      </c>
      <c r="F41" s="9" t="s">
        <v>0</v>
      </c>
      <c r="G41" s="10" t="s">
        <v>1</v>
      </c>
      <c r="H41" s="11" t="s">
        <v>0</v>
      </c>
      <c r="I41" s="12" t="s">
        <v>1</v>
      </c>
      <c r="J41" s="11" t="s">
        <v>0</v>
      </c>
      <c r="K41" s="12" t="s">
        <v>1</v>
      </c>
      <c r="L41" s="11" t="s">
        <v>0</v>
      </c>
      <c r="M41" s="12" t="s">
        <v>1</v>
      </c>
    </row>
    <row r="42" spans="1:16" x14ac:dyDescent="0.25">
      <c r="A42" s="128" t="s">
        <v>49</v>
      </c>
      <c r="B42" s="47">
        <v>2</v>
      </c>
      <c r="C42" s="129">
        <v>3.0152000000000001</v>
      </c>
      <c r="D42" s="83">
        <v>2</v>
      </c>
      <c r="E42" s="84">
        <v>0.22</v>
      </c>
      <c r="F42" s="130">
        <v>2</v>
      </c>
      <c r="G42" s="24">
        <v>0.22</v>
      </c>
      <c r="H42" s="41">
        <v>4</v>
      </c>
      <c r="I42" s="42">
        <v>0.44</v>
      </c>
      <c r="J42" s="47">
        <v>3</v>
      </c>
      <c r="K42" s="24">
        <v>0.33</v>
      </c>
      <c r="L42" s="41">
        <v>0</v>
      </c>
      <c r="M42" s="42">
        <v>0</v>
      </c>
    </row>
    <row r="43" spans="1:16" x14ac:dyDescent="0.25">
      <c r="A43" s="128" t="s">
        <v>50</v>
      </c>
      <c r="B43" s="47">
        <v>1</v>
      </c>
      <c r="C43" s="129">
        <v>3.532</v>
      </c>
      <c r="D43" s="83">
        <v>0</v>
      </c>
      <c r="E43" s="84">
        <v>0</v>
      </c>
      <c r="F43" s="130">
        <v>0</v>
      </c>
      <c r="G43" s="24">
        <v>0</v>
      </c>
      <c r="H43" s="41">
        <v>2</v>
      </c>
      <c r="I43" s="42">
        <v>1</v>
      </c>
      <c r="J43" s="47">
        <v>1</v>
      </c>
      <c r="K43" s="24">
        <v>0.5</v>
      </c>
      <c r="L43" s="41">
        <v>0</v>
      </c>
      <c r="M43" s="42">
        <v>0</v>
      </c>
    </row>
    <row r="44" spans="1:16" x14ac:dyDescent="0.25">
      <c r="A44" s="128" t="s">
        <v>51</v>
      </c>
      <c r="B44" s="153">
        <v>4</v>
      </c>
      <c r="C44" s="129">
        <v>2.515748031496063</v>
      </c>
      <c r="D44" s="154">
        <v>2</v>
      </c>
      <c r="E44" s="155">
        <v>0.2</v>
      </c>
      <c r="F44" s="130">
        <v>2</v>
      </c>
      <c r="G44" s="24">
        <v>0.2</v>
      </c>
      <c r="H44" s="153">
        <v>3</v>
      </c>
      <c r="I44" s="24">
        <v>0.3</v>
      </c>
      <c r="J44" s="153">
        <v>0</v>
      </c>
      <c r="K44" s="24">
        <v>0</v>
      </c>
      <c r="L44" s="153">
        <v>0</v>
      </c>
      <c r="M44" s="24">
        <v>0</v>
      </c>
      <c r="N44" s="135"/>
    </row>
    <row r="45" spans="1:16" x14ac:dyDescent="0.25">
      <c r="A45" s="128" t="s">
        <v>37</v>
      </c>
      <c r="B45" s="47">
        <v>3</v>
      </c>
      <c r="C45" s="129">
        <v>2.746</v>
      </c>
      <c r="D45" s="83">
        <v>1</v>
      </c>
      <c r="E45" s="84">
        <v>0.25</v>
      </c>
      <c r="F45" s="130">
        <v>1</v>
      </c>
      <c r="G45" s="24">
        <v>0.25</v>
      </c>
      <c r="H45" s="41">
        <v>1</v>
      </c>
      <c r="I45" s="42">
        <v>0.25</v>
      </c>
      <c r="J45" s="47">
        <v>0</v>
      </c>
      <c r="K45" s="24">
        <v>0</v>
      </c>
      <c r="L45" s="41">
        <v>0</v>
      </c>
      <c r="M45" s="42">
        <v>0</v>
      </c>
    </row>
    <row r="46" spans="1:16" ht="16.5" thickBot="1" x14ac:dyDescent="0.3">
      <c r="A46" s="131" t="s">
        <v>52</v>
      </c>
      <c r="B46" s="16">
        <v>5</v>
      </c>
      <c r="C46" s="132">
        <v>2.516</v>
      </c>
      <c r="D46" s="85">
        <v>3</v>
      </c>
      <c r="E46" s="86">
        <v>0.38</v>
      </c>
      <c r="F46" s="133">
        <v>3</v>
      </c>
      <c r="G46" s="17">
        <v>0.38</v>
      </c>
      <c r="H46" s="49">
        <v>2</v>
      </c>
      <c r="I46" s="50">
        <v>0.25</v>
      </c>
      <c r="J46" s="134">
        <v>2</v>
      </c>
      <c r="K46" s="52">
        <v>0.25</v>
      </c>
      <c r="L46" s="49">
        <v>0</v>
      </c>
      <c r="M46" s="50">
        <v>0</v>
      </c>
    </row>
    <row r="47" spans="1:16" ht="16.5" thickBot="1" x14ac:dyDescent="0.3">
      <c r="C47" s="135"/>
      <c r="P47" s="48"/>
    </row>
    <row r="48" spans="1:16" x14ac:dyDescent="0.25">
      <c r="A48" s="103" t="s">
        <v>58</v>
      </c>
      <c r="B48" s="136" t="s">
        <v>10</v>
      </c>
      <c r="C48" s="150" t="s">
        <v>9</v>
      </c>
      <c r="D48" s="189" t="s">
        <v>13</v>
      </c>
      <c r="E48" s="190"/>
      <c r="F48" s="191" t="s">
        <v>33</v>
      </c>
      <c r="G48" s="192"/>
      <c r="H48" s="185" t="s">
        <v>32</v>
      </c>
      <c r="I48" s="186"/>
      <c r="J48" s="185" t="s">
        <v>11</v>
      </c>
      <c r="K48" s="186"/>
      <c r="L48" s="201">
        <v>4</v>
      </c>
      <c r="M48" s="202"/>
      <c r="P48" s="48"/>
    </row>
    <row r="49" spans="1:13" x14ac:dyDescent="0.25">
      <c r="A49" s="36"/>
      <c r="B49" s="77"/>
      <c r="C49" s="151"/>
      <c r="D49" s="9" t="s">
        <v>0</v>
      </c>
      <c r="E49" s="79" t="s">
        <v>1</v>
      </c>
      <c r="F49" s="9" t="s">
        <v>0</v>
      </c>
      <c r="G49" s="10" t="s">
        <v>1</v>
      </c>
      <c r="H49" s="11" t="s">
        <v>0</v>
      </c>
      <c r="I49" s="12" t="s">
        <v>1</v>
      </c>
      <c r="J49" s="11" t="s">
        <v>0</v>
      </c>
      <c r="K49" s="12" t="s">
        <v>1</v>
      </c>
      <c r="L49" s="11" t="s">
        <v>0</v>
      </c>
      <c r="M49" s="12" t="s">
        <v>1</v>
      </c>
    </row>
    <row r="50" spans="1:13" x14ac:dyDescent="0.25">
      <c r="A50" s="128" t="s">
        <v>53</v>
      </c>
      <c r="B50" s="138">
        <v>1</v>
      </c>
      <c r="C50" s="129">
        <v>3.3039999999999998</v>
      </c>
      <c r="D50" s="83">
        <v>4</v>
      </c>
      <c r="E50" s="84">
        <f>5/153</f>
        <v>3.2679738562091505E-2</v>
      </c>
      <c r="F50" s="91">
        <v>7</v>
      </c>
      <c r="G50" s="80">
        <v>0.05</v>
      </c>
      <c r="H50" s="137">
        <v>101</v>
      </c>
      <c r="I50" s="42">
        <v>0.71</v>
      </c>
      <c r="J50" s="77">
        <v>40</v>
      </c>
      <c r="K50" s="24">
        <v>0.28999999999999998</v>
      </c>
      <c r="L50" s="137">
        <v>13</v>
      </c>
      <c r="M50" s="42">
        <v>0.09</v>
      </c>
    </row>
    <row r="51" spans="1:13" x14ac:dyDescent="0.25">
      <c r="A51" s="135" t="s">
        <v>54</v>
      </c>
      <c r="B51" s="139">
        <v>5</v>
      </c>
      <c r="C51" s="152">
        <v>2.8610000000000002</v>
      </c>
      <c r="D51" s="141">
        <v>15</v>
      </c>
      <c r="E51" s="142">
        <v>0.21</v>
      </c>
      <c r="F51" s="139">
        <v>18</v>
      </c>
      <c r="G51" s="140">
        <v>0.23</v>
      </c>
      <c r="H51" s="143">
        <v>39</v>
      </c>
      <c r="I51" s="142">
        <v>0.53</v>
      </c>
      <c r="J51" s="139">
        <v>17</v>
      </c>
      <c r="K51" s="140">
        <v>0.23</v>
      </c>
      <c r="L51" s="143">
        <v>5</v>
      </c>
      <c r="M51" s="142">
        <v>0.09</v>
      </c>
    </row>
    <row r="52" spans="1:13" x14ac:dyDescent="0.25">
      <c r="A52" s="128" t="s">
        <v>55</v>
      </c>
      <c r="B52" s="138">
        <v>4</v>
      </c>
      <c r="C52" s="129">
        <v>2.9198729999999999</v>
      </c>
      <c r="D52" s="83">
        <v>13</v>
      </c>
      <c r="E52" s="84">
        <v>0.13</v>
      </c>
      <c r="F52" s="91">
        <v>16</v>
      </c>
      <c r="G52" s="80">
        <v>0.15</v>
      </c>
      <c r="H52" s="137">
        <v>62</v>
      </c>
      <c r="I52" s="42">
        <v>0.59</v>
      </c>
      <c r="J52" s="138">
        <v>16</v>
      </c>
      <c r="K52" s="24">
        <v>0.15</v>
      </c>
      <c r="L52" s="137">
        <v>3</v>
      </c>
      <c r="M52" s="42">
        <v>0.03</v>
      </c>
    </row>
    <row r="53" spans="1:13" x14ac:dyDescent="0.25">
      <c r="A53" s="128" t="s">
        <v>56</v>
      </c>
      <c r="B53" s="77">
        <v>2</v>
      </c>
      <c r="C53" s="129">
        <v>3.2697093023255812</v>
      </c>
      <c r="D53" s="83">
        <v>6</v>
      </c>
      <c r="E53" s="84">
        <v>0.05</v>
      </c>
      <c r="F53" s="91">
        <v>7</v>
      </c>
      <c r="G53" s="80">
        <v>0.06</v>
      </c>
      <c r="H53" s="137">
        <v>82</v>
      </c>
      <c r="I53" s="42">
        <v>0.71</v>
      </c>
      <c r="J53" s="138">
        <v>30</v>
      </c>
      <c r="K53" s="24">
        <v>0.26</v>
      </c>
      <c r="L53" s="137">
        <v>11</v>
      </c>
      <c r="M53" s="42">
        <v>0.1</v>
      </c>
    </row>
    <row r="54" spans="1:13" ht="16.5" thickBot="1" x14ac:dyDescent="0.3">
      <c r="A54" s="43" t="s">
        <v>57</v>
      </c>
      <c r="B54" s="34">
        <v>3</v>
      </c>
      <c r="C54" s="132">
        <v>3.2170000000000001</v>
      </c>
      <c r="D54" s="85">
        <v>6</v>
      </c>
      <c r="E54" s="86">
        <v>0.06</v>
      </c>
      <c r="F54" s="92">
        <v>7</v>
      </c>
      <c r="G54" s="13">
        <v>7.0000000000000007E-2</v>
      </c>
      <c r="H54" s="14">
        <v>77</v>
      </c>
      <c r="I54" s="15">
        <v>0.77</v>
      </c>
      <c r="J54" s="34">
        <v>32</v>
      </c>
      <c r="K54" s="17">
        <v>0.32</v>
      </c>
      <c r="L54" s="14">
        <v>7</v>
      </c>
      <c r="M54" s="15">
        <v>7.0000000000000007E-2</v>
      </c>
    </row>
    <row r="63" spans="1:13" ht="16.5" thickBot="1" x14ac:dyDescent="0.3"/>
    <row r="64" spans="1:13" ht="16.149999999999999" customHeight="1" thickBot="1" x14ac:dyDescent="0.3">
      <c r="A64" s="209" t="s">
        <v>18</v>
      </c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1"/>
    </row>
    <row r="65" spans="1:14" x14ac:dyDescent="0.25">
      <c r="A65" s="103" t="s">
        <v>89</v>
      </c>
      <c r="B65" s="35" t="s">
        <v>10</v>
      </c>
      <c r="C65" s="104" t="s">
        <v>9</v>
      </c>
      <c r="D65" s="189" t="s">
        <v>13</v>
      </c>
      <c r="E65" s="222"/>
      <c r="F65" s="189" t="s">
        <v>33</v>
      </c>
      <c r="G65" s="190"/>
      <c r="H65" s="185" t="s">
        <v>32</v>
      </c>
      <c r="I65" s="186"/>
      <c r="J65" s="185" t="s">
        <v>11</v>
      </c>
      <c r="K65" s="186"/>
      <c r="L65" s="201">
        <v>4</v>
      </c>
      <c r="M65" s="202"/>
    </row>
    <row r="66" spans="1:14" x14ac:dyDescent="0.25">
      <c r="A66" s="36"/>
      <c r="B66" s="36"/>
      <c r="C66" s="37"/>
      <c r="D66" s="9" t="s">
        <v>0</v>
      </c>
      <c r="E66" s="79" t="s">
        <v>1</v>
      </c>
      <c r="F66" s="9" t="s">
        <v>0</v>
      </c>
      <c r="G66" s="10" t="s">
        <v>1</v>
      </c>
      <c r="H66" s="53" t="s">
        <v>0</v>
      </c>
      <c r="I66" s="54" t="s">
        <v>1</v>
      </c>
      <c r="J66" s="53" t="s">
        <v>0</v>
      </c>
      <c r="K66" s="54" t="s">
        <v>1</v>
      </c>
      <c r="L66" s="53" t="s">
        <v>0</v>
      </c>
      <c r="M66" s="54" t="s">
        <v>1</v>
      </c>
    </row>
    <row r="67" spans="1:14" x14ac:dyDescent="0.25">
      <c r="A67" s="36" t="s">
        <v>43</v>
      </c>
      <c r="B67" s="55">
        <v>3</v>
      </c>
      <c r="C67" s="38">
        <v>2.6895348837209303</v>
      </c>
      <c r="D67" s="83">
        <v>5</v>
      </c>
      <c r="E67" s="84">
        <v>0.16</v>
      </c>
      <c r="F67" s="90">
        <v>5</v>
      </c>
      <c r="G67" s="81">
        <v>0.16</v>
      </c>
      <c r="H67" s="144">
        <v>10</v>
      </c>
      <c r="I67" s="42">
        <v>0.34</v>
      </c>
      <c r="J67" s="77">
        <v>1</v>
      </c>
      <c r="K67" s="24">
        <v>3.4483E-2</v>
      </c>
      <c r="L67" s="144">
        <v>0</v>
      </c>
      <c r="M67" s="42">
        <v>0</v>
      </c>
    </row>
    <row r="68" spans="1:14" x14ac:dyDescent="0.25">
      <c r="A68" s="36" t="s">
        <v>73</v>
      </c>
      <c r="B68" s="55">
        <v>4</v>
      </c>
      <c r="C68" s="38">
        <v>2.3497907949790791</v>
      </c>
      <c r="D68" s="83">
        <v>10</v>
      </c>
      <c r="E68" s="84">
        <v>0.28499999999999998</v>
      </c>
      <c r="F68" s="91">
        <v>11</v>
      </c>
      <c r="G68" s="80">
        <v>0.31</v>
      </c>
      <c r="H68" s="41">
        <v>7</v>
      </c>
      <c r="I68" s="42">
        <v>0.2</v>
      </c>
      <c r="J68" s="59">
        <v>0</v>
      </c>
      <c r="K68" s="60">
        <v>0</v>
      </c>
      <c r="L68" s="41">
        <v>0</v>
      </c>
      <c r="M68" s="42">
        <v>0</v>
      </c>
    </row>
    <row r="69" spans="1:14" x14ac:dyDescent="0.25">
      <c r="A69" s="36" t="s">
        <v>46</v>
      </c>
      <c r="B69" s="33" t="s">
        <v>45</v>
      </c>
      <c r="C69" s="38" t="s">
        <v>45</v>
      </c>
      <c r="D69" s="83" t="s">
        <v>45</v>
      </c>
      <c r="E69" s="84" t="s">
        <v>45</v>
      </c>
      <c r="F69" s="91" t="s">
        <v>45</v>
      </c>
      <c r="G69" s="80" t="s">
        <v>45</v>
      </c>
      <c r="H69" s="41" t="s">
        <v>45</v>
      </c>
      <c r="I69" s="42" t="s">
        <v>45</v>
      </c>
      <c r="J69" s="59" t="s">
        <v>45</v>
      </c>
      <c r="K69" s="60" t="s">
        <v>45</v>
      </c>
      <c r="L69" s="41" t="s">
        <v>45</v>
      </c>
      <c r="M69" s="42" t="s">
        <v>45</v>
      </c>
    </row>
    <row r="70" spans="1:14" x14ac:dyDescent="0.25">
      <c r="A70" s="36" t="s">
        <v>75</v>
      </c>
      <c r="B70" s="47">
        <v>2</v>
      </c>
      <c r="C70" s="38">
        <v>2.7770000000000001</v>
      </c>
      <c r="D70" s="83">
        <v>6</v>
      </c>
      <c r="E70" s="84">
        <v>0.14599999999999999</v>
      </c>
      <c r="F70" s="91">
        <v>7</v>
      </c>
      <c r="G70" s="80">
        <v>0.17</v>
      </c>
      <c r="H70" s="41">
        <v>21</v>
      </c>
      <c r="I70" s="42">
        <v>0.51</v>
      </c>
      <c r="J70" s="59">
        <v>6</v>
      </c>
      <c r="K70" s="60">
        <v>0.14599999999999999</v>
      </c>
      <c r="L70" s="41">
        <v>0</v>
      </c>
      <c r="M70" s="42">
        <v>0</v>
      </c>
    </row>
    <row r="71" spans="1:14" ht="16.5" thickBot="1" x14ac:dyDescent="0.3">
      <c r="A71" s="43" t="s">
        <v>64</v>
      </c>
      <c r="B71" s="34">
        <v>1</v>
      </c>
      <c r="C71" s="25">
        <v>3.032456140350877</v>
      </c>
      <c r="D71" s="85">
        <v>5</v>
      </c>
      <c r="E71" s="86">
        <v>0.08</v>
      </c>
      <c r="F71" s="92">
        <v>5</v>
      </c>
      <c r="G71" s="13">
        <v>0.08</v>
      </c>
      <c r="H71" s="14">
        <v>35</v>
      </c>
      <c r="I71" s="15">
        <v>0.55500000000000005</v>
      </c>
      <c r="J71" s="61">
        <v>12</v>
      </c>
      <c r="K71" s="62">
        <v>0.19</v>
      </c>
      <c r="L71" s="14">
        <v>3</v>
      </c>
      <c r="M71" s="15">
        <v>4.7600000000000003E-2</v>
      </c>
    </row>
    <row r="72" spans="1:14" ht="16.5" thickBot="1" x14ac:dyDescent="0.3">
      <c r="A72" s="36"/>
      <c r="B72" s="32"/>
      <c r="C72" s="45"/>
      <c r="D72" s="45"/>
      <c r="E72" s="45"/>
      <c r="F72" s="45"/>
      <c r="G72" s="45"/>
      <c r="H72" s="19"/>
      <c r="I72" s="63"/>
      <c r="J72" s="63"/>
      <c r="K72" s="64"/>
      <c r="L72" s="63"/>
      <c r="M72" s="71"/>
      <c r="N72"/>
    </row>
    <row r="73" spans="1:14" ht="15.6" customHeight="1" x14ac:dyDescent="0.25">
      <c r="A73" s="103" t="s">
        <v>90</v>
      </c>
      <c r="B73" s="147" t="s">
        <v>10</v>
      </c>
      <c r="C73" s="148" t="s">
        <v>9</v>
      </c>
      <c r="D73" s="189" t="s">
        <v>13</v>
      </c>
      <c r="E73" s="222"/>
      <c r="F73" s="189" t="s">
        <v>33</v>
      </c>
      <c r="G73" s="190"/>
      <c r="H73" s="185" t="s">
        <v>32</v>
      </c>
      <c r="I73" s="186"/>
      <c r="J73" s="185" t="s">
        <v>11</v>
      </c>
      <c r="K73" s="186"/>
      <c r="L73" s="201">
        <v>4</v>
      </c>
      <c r="M73" s="202"/>
    </row>
    <row r="74" spans="1:14" s="135" customFormat="1" x14ac:dyDescent="0.25">
      <c r="A74" s="36"/>
      <c r="B74" s="77"/>
      <c r="C74" s="37"/>
      <c r="D74" s="9" t="s">
        <v>0</v>
      </c>
      <c r="E74" s="79" t="s">
        <v>1</v>
      </c>
      <c r="F74" s="9" t="s">
        <v>0</v>
      </c>
      <c r="G74" s="10" t="s">
        <v>1</v>
      </c>
      <c r="H74" s="11" t="s">
        <v>0</v>
      </c>
      <c r="I74" s="12" t="s">
        <v>1</v>
      </c>
      <c r="J74" s="11" t="s">
        <v>0</v>
      </c>
      <c r="K74" s="12" t="s">
        <v>1</v>
      </c>
      <c r="L74" s="11" t="s">
        <v>0</v>
      </c>
      <c r="M74" s="12" t="s">
        <v>1</v>
      </c>
    </row>
    <row r="75" spans="1:14" x14ac:dyDescent="0.25">
      <c r="A75" s="128" t="s">
        <v>49</v>
      </c>
      <c r="B75" s="145">
        <v>2</v>
      </c>
      <c r="C75" s="129">
        <v>3.0152000000000001</v>
      </c>
      <c r="D75" s="83">
        <v>2</v>
      </c>
      <c r="E75" s="84">
        <v>0.22</v>
      </c>
      <c r="F75" s="130">
        <v>2</v>
      </c>
      <c r="G75" s="24">
        <v>0.22</v>
      </c>
      <c r="H75" s="144">
        <v>4</v>
      </c>
      <c r="I75" s="42">
        <v>0.44</v>
      </c>
      <c r="J75" s="145">
        <v>3</v>
      </c>
      <c r="K75" s="24">
        <v>0.33</v>
      </c>
      <c r="L75" s="144">
        <v>0</v>
      </c>
      <c r="M75" s="42">
        <v>0</v>
      </c>
    </row>
    <row r="76" spans="1:14" x14ac:dyDescent="0.25">
      <c r="A76" s="128" t="s">
        <v>50</v>
      </c>
      <c r="B76" s="145">
        <v>1</v>
      </c>
      <c r="C76" s="129">
        <v>3.532</v>
      </c>
      <c r="D76" s="83">
        <v>0</v>
      </c>
      <c r="E76" s="84">
        <v>0</v>
      </c>
      <c r="F76" s="130">
        <v>0</v>
      </c>
      <c r="G76" s="24">
        <v>0</v>
      </c>
      <c r="H76" s="144">
        <v>2</v>
      </c>
      <c r="I76" s="42">
        <v>1</v>
      </c>
      <c r="J76" s="145">
        <v>1</v>
      </c>
      <c r="K76" s="24">
        <v>0.5</v>
      </c>
      <c r="L76" s="144">
        <v>0</v>
      </c>
      <c r="M76" s="42">
        <v>0</v>
      </c>
    </row>
    <row r="77" spans="1:14" x14ac:dyDescent="0.25">
      <c r="A77" s="128" t="s">
        <v>68</v>
      </c>
      <c r="B77" s="145">
        <v>3</v>
      </c>
      <c r="C77" s="129">
        <v>2.875</v>
      </c>
      <c r="D77" s="83">
        <v>0</v>
      </c>
      <c r="E77" s="84">
        <v>0</v>
      </c>
      <c r="F77" s="130">
        <v>0</v>
      </c>
      <c r="G77" s="24">
        <v>0</v>
      </c>
      <c r="H77" s="144">
        <v>2</v>
      </c>
      <c r="I77" s="42">
        <v>0.5</v>
      </c>
      <c r="J77" s="145">
        <v>0</v>
      </c>
      <c r="K77" s="24">
        <v>0</v>
      </c>
      <c r="L77" s="144">
        <v>0</v>
      </c>
      <c r="M77" s="42">
        <v>0</v>
      </c>
    </row>
    <row r="78" spans="1:14" x14ac:dyDescent="0.25">
      <c r="A78" s="128" t="s">
        <v>37</v>
      </c>
      <c r="B78" s="145">
        <v>4</v>
      </c>
      <c r="C78" s="129">
        <v>2.746</v>
      </c>
      <c r="D78" s="83">
        <v>1</v>
      </c>
      <c r="E78" s="84">
        <v>0.25</v>
      </c>
      <c r="F78" s="130">
        <v>1</v>
      </c>
      <c r="G78" s="24">
        <v>0.25</v>
      </c>
      <c r="H78" s="144">
        <v>1</v>
      </c>
      <c r="I78" s="42">
        <v>0.25</v>
      </c>
      <c r="J78" s="145">
        <v>0</v>
      </c>
      <c r="K78" s="24">
        <v>0</v>
      </c>
      <c r="L78" s="144">
        <v>0</v>
      </c>
      <c r="M78" s="42">
        <v>0</v>
      </c>
    </row>
    <row r="79" spans="1:14" ht="16.5" thickBot="1" x14ac:dyDescent="0.3">
      <c r="A79" s="131" t="s">
        <v>52</v>
      </c>
      <c r="B79" s="146">
        <v>5</v>
      </c>
      <c r="C79" s="132">
        <v>2.516</v>
      </c>
      <c r="D79" s="85">
        <v>3</v>
      </c>
      <c r="E79" s="86">
        <v>0.38</v>
      </c>
      <c r="F79" s="133">
        <v>3</v>
      </c>
      <c r="G79" s="17">
        <v>0.38</v>
      </c>
      <c r="H79" s="49">
        <v>2</v>
      </c>
      <c r="I79" s="50">
        <v>0.25</v>
      </c>
      <c r="J79" s="134">
        <v>2</v>
      </c>
      <c r="K79" s="52">
        <v>0.25</v>
      </c>
      <c r="L79" s="49">
        <v>0</v>
      </c>
      <c r="M79" s="50">
        <v>0</v>
      </c>
    </row>
    <row r="80" spans="1:14" ht="16.5" thickBot="1" x14ac:dyDescent="0.3"/>
    <row r="81" spans="1:13" s="135" customFormat="1" x14ac:dyDescent="0.25">
      <c r="A81" s="103" t="s">
        <v>91</v>
      </c>
      <c r="B81" s="35" t="s">
        <v>10</v>
      </c>
      <c r="C81" s="104" t="s">
        <v>9</v>
      </c>
      <c r="D81" s="189" t="s">
        <v>13</v>
      </c>
      <c r="E81" s="222"/>
      <c r="F81" s="189" t="s">
        <v>33</v>
      </c>
      <c r="G81" s="190"/>
      <c r="H81" s="185" t="s">
        <v>32</v>
      </c>
      <c r="I81" s="186"/>
      <c r="J81" s="185" t="s">
        <v>11</v>
      </c>
      <c r="K81" s="186"/>
      <c r="L81" s="201">
        <v>4</v>
      </c>
      <c r="M81" s="202"/>
    </row>
    <row r="82" spans="1:13" x14ac:dyDescent="0.25">
      <c r="A82" s="36"/>
      <c r="B82" s="33"/>
      <c r="C82" s="139"/>
      <c r="D82" s="9" t="s">
        <v>0</v>
      </c>
      <c r="E82" s="79" t="s">
        <v>1</v>
      </c>
      <c r="F82" s="9" t="s">
        <v>0</v>
      </c>
      <c r="G82" s="10" t="s">
        <v>1</v>
      </c>
      <c r="H82" s="11" t="s">
        <v>0</v>
      </c>
      <c r="I82" s="12" t="s">
        <v>1</v>
      </c>
      <c r="J82" s="11" t="s">
        <v>0</v>
      </c>
      <c r="K82" s="12" t="s">
        <v>1</v>
      </c>
      <c r="L82" s="11" t="s">
        <v>0</v>
      </c>
      <c r="M82" s="12" t="s">
        <v>1</v>
      </c>
    </row>
    <row r="83" spans="1:13" x14ac:dyDescent="0.25">
      <c r="A83" s="36" t="s">
        <v>78</v>
      </c>
      <c r="B83" s="47">
        <v>1</v>
      </c>
      <c r="C83" s="38">
        <v>3.3025832091405865</v>
      </c>
      <c r="D83" s="83">
        <v>4</v>
      </c>
      <c r="E83" s="84">
        <v>0.03</v>
      </c>
      <c r="F83" s="91">
        <v>7</v>
      </c>
      <c r="G83" s="80">
        <v>0.05</v>
      </c>
      <c r="H83" s="41">
        <v>100</v>
      </c>
      <c r="I83" s="42">
        <v>0.70899999999999996</v>
      </c>
      <c r="J83" s="33">
        <v>40</v>
      </c>
      <c r="K83" s="24">
        <v>0.28999999999999998</v>
      </c>
      <c r="L83" s="41">
        <v>13</v>
      </c>
      <c r="M83" s="42">
        <v>0.09</v>
      </c>
    </row>
    <row r="84" spans="1:13" x14ac:dyDescent="0.25">
      <c r="A84" s="7" t="s">
        <v>80</v>
      </c>
      <c r="B84" s="139">
        <v>5</v>
      </c>
      <c r="C84" s="139">
        <v>2.8079999999999998</v>
      </c>
      <c r="D84" s="139">
        <v>14</v>
      </c>
      <c r="E84" s="140">
        <v>0.22</v>
      </c>
      <c r="F84" s="139">
        <v>18</v>
      </c>
      <c r="G84" s="140">
        <v>0.28999999999999998</v>
      </c>
      <c r="H84" s="139">
        <v>28</v>
      </c>
      <c r="I84" s="140">
        <v>0.44</v>
      </c>
      <c r="J84" s="139">
        <v>15</v>
      </c>
      <c r="K84" s="140">
        <v>0.24</v>
      </c>
      <c r="L84" s="139">
        <v>4</v>
      </c>
      <c r="M84" s="140">
        <v>0.06</v>
      </c>
    </row>
    <row r="85" spans="1:13" x14ac:dyDescent="0.25">
      <c r="A85" s="36" t="s">
        <v>81</v>
      </c>
      <c r="B85" s="33">
        <v>4</v>
      </c>
      <c r="C85" s="38">
        <v>2.919</v>
      </c>
      <c r="D85" s="83">
        <v>13</v>
      </c>
      <c r="E85" s="84">
        <v>0.13</v>
      </c>
      <c r="F85" s="91">
        <v>16</v>
      </c>
      <c r="G85" s="80">
        <v>0.158</v>
      </c>
      <c r="H85" s="41">
        <v>60</v>
      </c>
      <c r="I85" s="42">
        <v>0.59</v>
      </c>
      <c r="J85" s="33">
        <v>16</v>
      </c>
      <c r="K85" s="24">
        <v>0.16</v>
      </c>
      <c r="L85" s="41">
        <v>3</v>
      </c>
      <c r="M85" s="42">
        <v>2.9700000000000001E-2</v>
      </c>
    </row>
    <row r="86" spans="1:13" x14ac:dyDescent="0.25">
      <c r="A86" s="36" t="s">
        <v>84</v>
      </c>
      <c r="B86" s="33">
        <v>2</v>
      </c>
      <c r="C86" s="38">
        <v>3.2619858989999999</v>
      </c>
      <c r="D86" s="83">
        <v>6</v>
      </c>
      <c r="E86" s="84">
        <v>0.05</v>
      </c>
      <c r="F86" s="91">
        <v>7</v>
      </c>
      <c r="G86" s="80">
        <v>0.06</v>
      </c>
      <c r="H86" s="41">
        <v>83</v>
      </c>
      <c r="I86" s="42">
        <v>0.73</v>
      </c>
      <c r="J86" s="33">
        <v>30</v>
      </c>
      <c r="K86" s="24">
        <v>0.26</v>
      </c>
      <c r="L86" s="41">
        <v>4</v>
      </c>
      <c r="M86" s="42">
        <v>3.5000000000000003E-2</v>
      </c>
    </row>
    <row r="87" spans="1:13" ht="16.5" thickBot="1" x14ac:dyDescent="0.3">
      <c r="A87" s="43" t="s">
        <v>57</v>
      </c>
      <c r="B87" s="34">
        <v>3</v>
      </c>
      <c r="C87" s="25">
        <v>3.2166248431618567</v>
      </c>
      <c r="D87" s="85">
        <v>6</v>
      </c>
      <c r="E87" s="86">
        <v>5.6000000000000001E-2</v>
      </c>
      <c r="F87" s="92">
        <v>7</v>
      </c>
      <c r="G87" s="13">
        <v>7.0000000000000007E-2</v>
      </c>
      <c r="H87" s="14">
        <v>78</v>
      </c>
      <c r="I87" s="15">
        <v>0.72889999999999999</v>
      </c>
      <c r="J87" s="34">
        <v>32</v>
      </c>
      <c r="K87" s="17">
        <v>0.3</v>
      </c>
      <c r="L87" s="14">
        <v>4</v>
      </c>
      <c r="M87" s="15"/>
    </row>
    <row r="88" spans="1:13" x14ac:dyDescent="0.25">
      <c r="F88" s="98"/>
    </row>
    <row r="95" spans="1:13" x14ac:dyDescent="0.25">
      <c r="C95" s="48"/>
      <c r="D95" s="48"/>
      <c r="E95" s="48"/>
      <c r="F95" s="48"/>
      <c r="G95" s="48"/>
      <c r="I95" s="65"/>
    </row>
    <row r="96" spans="1:13" x14ac:dyDescent="0.25">
      <c r="C96" s="48"/>
      <c r="D96" s="48"/>
      <c r="E96" s="48"/>
      <c r="F96" s="48"/>
      <c r="G96" s="48"/>
      <c r="I96" s="65"/>
    </row>
    <row r="97" spans="1:14" ht="16.5" thickBot="1" x14ac:dyDescent="0.3">
      <c r="C97" s="48"/>
      <c r="D97" s="48"/>
      <c r="E97" s="48"/>
      <c r="F97" s="48"/>
      <c r="G97" s="48"/>
      <c r="I97" s="65"/>
    </row>
    <row r="98" spans="1:14" ht="16.149999999999999" customHeight="1" thickBot="1" x14ac:dyDescent="0.3">
      <c r="A98" s="209" t="s">
        <v>17</v>
      </c>
      <c r="B98" s="210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1"/>
    </row>
    <row r="99" spans="1:14" x14ac:dyDescent="0.25">
      <c r="A99" s="103" t="s">
        <v>86</v>
      </c>
      <c r="B99" s="35" t="s">
        <v>10</v>
      </c>
      <c r="C99" s="104" t="s">
        <v>9</v>
      </c>
      <c r="D99" s="189" t="s">
        <v>13</v>
      </c>
      <c r="E99" s="222"/>
      <c r="F99" s="189" t="s">
        <v>33</v>
      </c>
      <c r="G99" s="190"/>
      <c r="H99" s="223" t="s">
        <v>32</v>
      </c>
      <c r="I99" s="186"/>
      <c r="J99" s="185" t="s">
        <v>11</v>
      </c>
      <c r="K99" s="186"/>
      <c r="L99" s="201">
        <v>4</v>
      </c>
      <c r="M99" s="202"/>
    </row>
    <row r="100" spans="1:14" x14ac:dyDescent="0.25">
      <c r="A100" s="66"/>
      <c r="B100" s="30"/>
      <c r="C100" s="10"/>
      <c r="D100" s="9" t="s">
        <v>0</v>
      </c>
      <c r="E100" s="79" t="s">
        <v>1</v>
      </c>
      <c r="F100" s="9" t="s">
        <v>0</v>
      </c>
      <c r="G100" s="10" t="s">
        <v>1</v>
      </c>
      <c r="H100" s="21" t="s">
        <v>0</v>
      </c>
      <c r="I100" s="12" t="s">
        <v>1</v>
      </c>
      <c r="J100" s="11" t="s">
        <v>0</v>
      </c>
      <c r="K100" s="12" t="s">
        <v>1</v>
      </c>
      <c r="L100" s="11" t="s">
        <v>0</v>
      </c>
      <c r="M100" s="12" t="s">
        <v>1</v>
      </c>
    </row>
    <row r="101" spans="1:14" x14ac:dyDescent="0.25">
      <c r="A101" s="36" t="s">
        <v>71</v>
      </c>
      <c r="B101" s="55">
        <v>3</v>
      </c>
      <c r="C101" s="38">
        <v>3.4081632650000002</v>
      </c>
      <c r="D101" s="83">
        <v>0</v>
      </c>
      <c r="E101" s="84">
        <v>0</v>
      </c>
      <c r="F101" s="90">
        <v>0</v>
      </c>
      <c r="G101" s="81">
        <v>0</v>
      </c>
      <c r="H101" s="144">
        <v>5</v>
      </c>
      <c r="I101" s="42">
        <v>0.71</v>
      </c>
      <c r="J101" s="77">
        <v>1</v>
      </c>
      <c r="K101" s="24">
        <v>0.14000000000000001</v>
      </c>
      <c r="L101" s="144">
        <v>1</v>
      </c>
      <c r="M101" s="42">
        <v>0.14000000000000001</v>
      </c>
    </row>
    <row r="102" spans="1:14" x14ac:dyDescent="0.25">
      <c r="A102" s="36" t="s">
        <v>72</v>
      </c>
      <c r="B102" s="55">
        <v>4</v>
      </c>
      <c r="C102" s="38">
        <v>3.4</v>
      </c>
      <c r="D102" s="83">
        <v>1</v>
      </c>
      <c r="E102" s="84">
        <v>0.25</v>
      </c>
      <c r="F102" s="91">
        <v>1</v>
      </c>
      <c r="G102" s="80">
        <v>0.25</v>
      </c>
      <c r="H102" s="93">
        <v>2</v>
      </c>
      <c r="I102" s="42">
        <v>0.5</v>
      </c>
      <c r="J102" s="33">
        <v>1</v>
      </c>
      <c r="K102" s="24">
        <v>0.25</v>
      </c>
      <c r="L102" s="41">
        <v>0</v>
      </c>
      <c r="M102" s="42">
        <v>0</v>
      </c>
    </row>
    <row r="103" spans="1:14" x14ac:dyDescent="0.25">
      <c r="A103" s="36" t="s">
        <v>46</v>
      </c>
      <c r="B103" s="33" t="s">
        <v>45</v>
      </c>
      <c r="C103" s="38" t="s">
        <v>45</v>
      </c>
      <c r="D103" s="83" t="s">
        <v>45</v>
      </c>
      <c r="E103" s="84" t="s">
        <v>45</v>
      </c>
      <c r="F103" s="91" t="s">
        <v>45</v>
      </c>
      <c r="G103" s="80" t="s">
        <v>45</v>
      </c>
      <c r="H103" s="93" t="s">
        <v>45</v>
      </c>
      <c r="I103" s="42" t="s">
        <v>45</v>
      </c>
      <c r="J103" s="33" t="s">
        <v>45</v>
      </c>
      <c r="K103" s="24" t="s">
        <v>45</v>
      </c>
      <c r="L103" s="41" t="s">
        <v>45</v>
      </c>
      <c r="M103" s="42" t="s">
        <v>45</v>
      </c>
    </row>
    <row r="104" spans="1:14" x14ac:dyDescent="0.25">
      <c r="A104" s="36" t="s">
        <v>74</v>
      </c>
      <c r="B104" s="33">
        <v>2</v>
      </c>
      <c r="C104" s="38">
        <v>3.4903230000000001</v>
      </c>
      <c r="D104" s="83">
        <v>0</v>
      </c>
      <c r="E104" s="84">
        <v>0</v>
      </c>
      <c r="F104" s="91">
        <v>0</v>
      </c>
      <c r="G104" s="80">
        <v>0</v>
      </c>
      <c r="H104" s="93">
        <v>5</v>
      </c>
      <c r="I104" s="42">
        <v>0.83</v>
      </c>
      <c r="J104" s="33">
        <v>3</v>
      </c>
      <c r="K104" s="24">
        <v>0.5</v>
      </c>
      <c r="L104" s="41">
        <v>0</v>
      </c>
      <c r="M104" s="42">
        <v>0</v>
      </c>
    </row>
    <row r="105" spans="1:14" ht="16.5" thickBot="1" x14ac:dyDescent="0.3">
      <c r="A105" s="43" t="s">
        <v>76</v>
      </c>
      <c r="B105" s="34">
        <v>1</v>
      </c>
      <c r="C105" s="25">
        <v>3.4973000000000001</v>
      </c>
      <c r="D105" s="85">
        <v>0</v>
      </c>
      <c r="E105" s="86">
        <v>0</v>
      </c>
      <c r="F105" s="92">
        <v>0</v>
      </c>
      <c r="G105" s="13">
        <v>0</v>
      </c>
      <c r="H105" s="23">
        <v>5</v>
      </c>
      <c r="I105" s="15">
        <v>1</v>
      </c>
      <c r="J105" s="34">
        <v>2</v>
      </c>
      <c r="K105" s="17">
        <v>0.4</v>
      </c>
      <c r="L105" s="14">
        <v>0</v>
      </c>
      <c r="M105" s="15">
        <v>0</v>
      </c>
    </row>
    <row r="106" spans="1:14" ht="16.5" thickBot="1" x14ac:dyDescent="0.3">
      <c r="A106" s="36"/>
      <c r="B106" s="32"/>
      <c r="C106" s="45"/>
      <c r="D106" s="45"/>
      <c r="E106" s="45"/>
      <c r="F106" s="45"/>
      <c r="G106" s="45"/>
      <c r="H106" s="32"/>
      <c r="I106" s="32"/>
      <c r="J106" s="32"/>
      <c r="K106" s="32"/>
      <c r="L106" s="32"/>
      <c r="M106" s="71"/>
      <c r="N106"/>
    </row>
    <row r="107" spans="1:14" ht="15.6" customHeight="1" x14ac:dyDescent="0.25">
      <c r="A107" s="103" t="s">
        <v>87</v>
      </c>
      <c r="B107" s="147" t="s">
        <v>10</v>
      </c>
      <c r="C107" s="148" t="s">
        <v>9</v>
      </c>
      <c r="D107" s="189" t="s">
        <v>13</v>
      </c>
      <c r="E107" s="222"/>
      <c r="F107" s="189" t="s">
        <v>33</v>
      </c>
      <c r="G107" s="190"/>
      <c r="H107" s="185" t="s">
        <v>32</v>
      </c>
      <c r="I107" s="186"/>
      <c r="J107" s="185" t="s">
        <v>11</v>
      </c>
      <c r="K107" s="186"/>
      <c r="L107" s="201">
        <v>4</v>
      </c>
      <c r="M107" s="202"/>
    </row>
    <row r="108" spans="1:14" s="135" customFormat="1" x14ac:dyDescent="0.25">
      <c r="A108" s="36"/>
      <c r="B108" s="77"/>
      <c r="C108" s="37"/>
      <c r="D108" s="9" t="s">
        <v>0</v>
      </c>
      <c r="E108" s="79" t="s">
        <v>1</v>
      </c>
      <c r="F108" s="9" t="s">
        <v>0</v>
      </c>
      <c r="G108" s="10" t="s">
        <v>1</v>
      </c>
      <c r="H108" s="11" t="s">
        <v>0</v>
      </c>
      <c r="I108" s="12" t="s">
        <v>1</v>
      </c>
      <c r="J108" s="11" t="s">
        <v>0</v>
      </c>
      <c r="K108" s="12" t="s">
        <v>1</v>
      </c>
      <c r="L108" s="11" t="s">
        <v>0</v>
      </c>
      <c r="M108" s="12" t="s">
        <v>1</v>
      </c>
    </row>
    <row r="109" spans="1:14" s="135" customFormat="1" x14ac:dyDescent="0.25">
      <c r="A109" s="128" t="s">
        <v>70</v>
      </c>
      <c r="B109" s="145" t="s">
        <v>45</v>
      </c>
      <c r="C109" s="129" t="s">
        <v>45</v>
      </c>
      <c r="D109" s="83" t="s">
        <v>45</v>
      </c>
      <c r="E109" s="84" t="s">
        <v>45</v>
      </c>
      <c r="F109" s="130" t="s">
        <v>45</v>
      </c>
      <c r="G109" s="24" t="s">
        <v>45</v>
      </c>
      <c r="H109" s="144" t="s">
        <v>45</v>
      </c>
      <c r="I109" s="42" t="s">
        <v>45</v>
      </c>
      <c r="J109" s="145" t="s">
        <v>45</v>
      </c>
      <c r="K109" s="24" t="s">
        <v>45</v>
      </c>
      <c r="L109" s="144" t="s">
        <v>45</v>
      </c>
      <c r="M109" s="42" t="s">
        <v>45</v>
      </c>
    </row>
    <row r="110" spans="1:14" s="135" customFormat="1" x14ac:dyDescent="0.25">
      <c r="A110" s="128" t="s">
        <v>65</v>
      </c>
      <c r="B110" s="145" t="s">
        <v>45</v>
      </c>
      <c r="C110" s="129" t="s">
        <v>45</v>
      </c>
      <c r="D110" s="83" t="s">
        <v>45</v>
      </c>
      <c r="E110" s="84" t="s">
        <v>45</v>
      </c>
      <c r="F110" s="130" t="s">
        <v>45</v>
      </c>
      <c r="G110" s="24" t="s">
        <v>45</v>
      </c>
      <c r="H110" s="144" t="s">
        <v>45</v>
      </c>
      <c r="I110" s="42" t="s">
        <v>45</v>
      </c>
      <c r="J110" s="145" t="s">
        <v>45</v>
      </c>
      <c r="K110" s="24" t="s">
        <v>45</v>
      </c>
      <c r="L110" s="144" t="s">
        <v>45</v>
      </c>
      <c r="M110" s="42" t="s">
        <v>45</v>
      </c>
    </row>
    <row r="111" spans="1:14" s="135" customFormat="1" x14ac:dyDescent="0.25">
      <c r="A111" s="128" t="s">
        <v>67</v>
      </c>
      <c r="B111" s="145" t="s">
        <v>45</v>
      </c>
      <c r="C111" s="129" t="s">
        <v>45</v>
      </c>
      <c r="D111" s="83" t="s">
        <v>45</v>
      </c>
      <c r="E111" s="84" t="s">
        <v>45</v>
      </c>
      <c r="F111" s="130" t="s">
        <v>45</v>
      </c>
      <c r="G111" s="24" t="s">
        <v>45</v>
      </c>
      <c r="H111" s="144" t="s">
        <v>45</v>
      </c>
      <c r="I111" s="42" t="s">
        <v>45</v>
      </c>
      <c r="J111" s="145" t="s">
        <v>45</v>
      </c>
      <c r="K111" s="24" t="s">
        <v>45</v>
      </c>
      <c r="L111" s="144" t="s">
        <v>45</v>
      </c>
      <c r="M111" s="42" t="s">
        <v>45</v>
      </c>
    </row>
    <row r="112" spans="1:14" s="135" customFormat="1" x14ac:dyDescent="0.25">
      <c r="A112" s="128" t="s">
        <v>69</v>
      </c>
      <c r="B112" s="145">
        <v>1</v>
      </c>
      <c r="C112" s="129">
        <v>2.266666667</v>
      </c>
      <c r="D112" s="83">
        <v>2</v>
      </c>
      <c r="E112" s="84">
        <v>0.33300000000000002</v>
      </c>
      <c r="F112" s="130">
        <v>2</v>
      </c>
      <c r="G112" s="24">
        <v>0.33</v>
      </c>
      <c r="H112" s="144">
        <v>1</v>
      </c>
      <c r="I112" s="42">
        <v>0.16600000000000001</v>
      </c>
      <c r="J112" s="145">
        <v>0</v>
      </c>
      <c r="K112" s="24">
        <v>0</v>
      </c>
      <c r="L112" s="144">
        <v>0</v>
      </c>
      <c r="M112" s="42">
        <v>0</v>
      </c>
    </row>
    <row r="113" spans="1:13" s="135" customFormat="1" ht="16.5" thickBot="1" x14ac:dyDescent="0.3">
      <c r="A113" s="131" t="s">
        <v>66</v>
      </c>
      <c r="B113" s="146" t="s">
        <v>45</v>
      </c>
      <c r="C113" s="132" t="s">
        <v>45</v>
      </c>
      <c r="D113" s="85" t="s">
        <v>45</v>
      </c>
      <c r="E113" s="86" t="s">
        <v>45</v>
      </c>
      <c r="F113" s="133" t="s">
        <v>45</v>
      </c>
      <c r="G113" s="17" t="s">
        <v>45</v>
      </c>
      <c r="H113" s="49" t="s">
        <v>45</v>
      </c>
      <c r="I113" s="50" t="s">
        <v>45</v>
      </c>
      <c r="J113" s="134" t="s">
        <v>45</v>
      </c>
      <c r="K113" s="52" t="s">
        <v>45</v>
      </c>
      <c r="L113" s="49" t="s">
        <v>45</v>
      </c>
      <c r="M113" s="50" t="s">
        <v>45</v>
      </c>
    </row>
    <row r="114" spans="1:13" s="135" customFormat="1" ht="16.5" thickBot="1" x14ac:dyDescent="0.3"/>
    <row r="115" spans="1:13" x14ac:dyDescent="0.25">
      <c r="A115" s="103" t="s">
        <v>88</v>
      </c>
      <c r="B115" s="35" t="s">
        <v>10</v>
      </c>
      <c r="C115" s="104" t="s">
        <v>9</v>
      </c>
      <c r="D115" s="189" t="s">
        <v>13</v>
      </c>
      <c r="E115" s="222"/>
      <c r="F115" s="189" t="s">
        <v>33</v>
      </c>
      <c r="G115" s="190"/>
      <c r="H115" s="223" t="s">
        <v>32</v>
      </c>
      <c r="I115" s="186"/>
      <c r="J115" s="185" t="s">
        <v>11</v>
      </c>
      <c r="K115" s="186"/>
      <c r="L115" s="201">
        <v>4</v>
      </c>
      <c r="M115" s="202"/>
    </row>
    <row r="116" spans="1:13" x14ac:dyDescent="0.25">
      <c r="A116" s="36"/>
      <c r="B116" s="33"/>
      <c r="C116" s="37"/>
      <c r="D116" s="9" t="s">
        <v>0</v>
      </c>
      <c r="E116" s="79" t="s">
        <v>1</v>
      </c>
      <c r="F116" s="9" t="s">
        <v>0</v>
      </c>
      <c r="G116" s="10" t="s">
        <v>1</v>
      </c>
      <c r="H116" s="21" t="s">
        <v>0</v>
      </c>
      <c r="I116" s="12" t="s">
        <v>1</v>
      </c>
      <c r="J116" s="11" t="s">
        <v>0</v>
      </c>
      <c r="K116" s="12" t="s">
        <v>1</v>
      </c>
      <c r="L116" s="11" t="s">
        <v>0</v>
      </c>
      <c r="M116" s="12" t="s">
        <v>1</v>
      </c>
    </row>
    <row r="117" spans="1:13" x14ac:dyDescent="0.25">
      <c r="A117" s="36" t="s">
        <v>77</v>
      </c>
      <c r="B117" s="55">
        <v>2</v>
      </c>
      <c r="C117" s="56">
        <v>3.6749999999999998</v>
      </c>
      <c r="D117" s="87">
        <v>0</v>
      </c>
      <c r="E117" s="88">
        <v>0</v>
      </c>
      <c r="F117" s="108">
        <v>0</v>
      </c>
      <c r="G117" s="111">
        <v>0</v>
      </c>
      <c r="H117" s="94">
        <v>1</v>
      </c>
      <c r="I117" s="58">
        <v>1</v>
      </c>
      <c r="J117" s="55">
        <v>0</v>
      </c>
      <c r="K117" s="67">
        <v>0</v>
      </c>
      <c r="L117" s="57">
        <v>0</v>
      </c>
      <c r="M117" s="58">
        <v>0</v>
      </c>
    </row>
    <row r="118" spans="1:13" x14ac:dyDescent="0.25">
      <c r="A118" s="7" t="s">
        <v>79</v>
      </c>
      <c r="B118" s="139">
        <v>3</v>
      </c>
      <c r="C118" s="139">
        <v>3.177</v>
      </c>
      <c r="D118" s="141">
        <v>1</v>
      </c>
      <c r="E118" s="142">
        <v>0.1</v>
      </c>
      <c r="F118" s="139">
        <v>1</v>
      </c>
      <c r="G118" s="140">
        <v>0.1</v>
      </c>
      <c r="H118" s="143">
        <v>7</v>
      </c>
      <c r="I118" s="142">
        <v>0.7</v>
      </c>
      <c r="J118" s="139">
        <v>2</v>
      </c>
      <c r="K118" s="140">
        <v>0.2</v>
      </c>
      <c r="L118" s="143">
        <v>1</v>
      </c>
      <c r="M118" s="142">
        <v>0.1</v>
      </c>
    </row>
    <row r="119" spans="1:13" x14ac:dyDescent="0.25">
      <c r="A119" s="36" t="s">
        <v>82</v>
      </c>
      <c r="B119" s="33">
        <v>4</v>
      </c>
      <c r="C119" s="38">
        <v>3.0137299999999998</v>
      </c>
      <c r="D119" s="83">
        <v>0</v>
      </c>
      <c r="E119" s="84">
        <v>0</v>
      </c>
      <c r="F119" s="91">
        <v>0</v>
      </c>
      <c r="G119" s="80">
        <v>0</v>
      </c>
      <c r="H119" s="93">
        <v>2</v>
      </c>
      <c r="I119" s="42">
        <v>0.66600000000000004</v>
      </c>
      <c r="J119" s="33">
        <v>0</v>
      </c>
      <c r="K119" s="24">
        <v>0</v>
      </c>
      <c r="L119" s="41">
        <v>0</v>
      </c>
      <c r="M119" s="42">
        <v>0</v>
      </c>
    </row>
    <row r="120" spans="1:13" x14ac:dyDescent="0.25">
      <c r="A120" s="36" t="s">
        <v>83</v>
      </c>
      <c r="B120" s="33">
        <v>1</v>
      </c>
      <c r="C120" s="38">
        <v>4</v>
      </c>
      <c r="D120" s="83">
        <v>0</v>
      </c>
      <c r="E120" s="84">
        <v>0</v>
      </c>
      <c r="F120" s="91">
        <v>0</v>
      </c>
      <c r="G120" s="80">
        <v>0</v>
      </c>
      <c r="H120" s="93">
        <v>1</v>
      </c>
      <c r="I120" s="42">
        <v>1</v>
      </c>
      <c r="J120" s="33">
        <v>1</v>
      </c>
      <c r="K120" s="24">
        <v>1</v>
      </c>
      <c r="L120" s="41">
        <v>1</v>
      </c>
      <c r="M120" s="42">
        <v>1</v>
      </c>
    </row>
    <row r="121" spans="1:13" ht="16.5" thickBot="1" x14ac:dyDescent="0.3">
      <c r="A121" s="43" t="s">
        <v>85</v>
      </c>
      <c r="B121" s="51" t="s">
        <v>45</v>
      </c>
      <c r="C121" s="68" t="s">
        <v>45</v>
      </c>
      <c r="D121" s="89" t="s">
        <v>45</v>
      </c>
      <c r="E121" s="107" t="s">
        <v>45</v>
      </c>
      <c r="F121" s="109" t="s">
        <v>45</v>
      </c>
      <c r="G121" s="110" t="s">
        <v>45</v>
      </c>
      <c r="H121" s="95" t="s">
        <v>45</v>
      </c>
      <c r="I121" s="50" t="s">
        <v>45</v>
      </c>
      <c r="J121" s="51" t="s">
        <v>45</v>
      </c>
      <c r="K121" s="52" t="s">
        <v>45</v>
      </c>
      <c r="L121" s="49" t="s">
        <v>45</v>
      </c>
      <c r="M121" s="50" t="s">
        <v>45</v>
      </c>
    </row>
  </sheetData>
  <mergeCells count="101">
    <mergeCell ref="A1:N2"/>
    <mergeCell ref="F115:G115"/>
    <mergeCell ref="F65:G65"/>
    <mergeCell ref="F73:G73"/>
    <mergeCell ref="F81:G81"/>
    <mergeCell ref="F99:G99"/>
    <mergeCell ref="F17:G17"/>
    <mergeCell ref="F9:G9"/>
    <mergeCell ref="F13:G13"/>
    <mergeCell ref="F32:G32"/>
    <mergeCell ref="F40:G40"/>
    <mergeCell ref="D73:E73"/>
    <mergeCell ref="H81:I81"/>
    <mergeCell ref="D115:E115"/>
    <mergeCell ref="D32:E32"/>
    <mergeCell ref="H115:I115"/>
    <mergeCell ref="J115:K115"/>
    <mergeCell ref="L115:M115"/>
    <mergeCell ref="H99:I99"/>
    <mergeCell ref="D107:E107"/>
    <mergeCell ref="H107:I107"/>
    <mergeCell ref="J107:K107"/>
    <mergeCell ref="L107:M107"/>
    <mergeCell ref="J81:K81"/>
    <mergeCell ref="L81:M81"/>
    <mergeCell ref="A98:M98"/>
    <mergeCell ref="F107:G107"/>
    <mergeCell ref="L40:M40"/>
    <mergeCell ref="D81:E81"/>
    <mergeCell ref="D99:E99"/>
    <mergeCell ref="H73:I73"/>
    <mergeCell ref="J73:K73"/>
    <mergeCell ref="A64:M64"/>
    <mergeCell ref="D65:E65"/>
    <mergeCell ref="L65:M65"/>
    <mergeCell ref="F48:G48"/>
    <mergeCell ref="D48:E48"/>
    <mergeCell ref="H48:I48"/>
    <mergeCell ref="J48:K48"/>
    <mergeCell ref="L48:M48"/>
    <mergeCell ref="L73:M73"/>
    <mergeCell ref="J99:K99"/>
    <mergeCell ref="L99:M99"/>
    <mergeCell ref="L17:M17"/>
    <mergeCell ref="A31:M31"/>
    <mergeCell ref="H17:I17"/>
    <mergeCell ref="D17:E17"/>
    <mergeCell ref="J17:K17"/>
    <mergeCell ref="H65:I65"/>
    <mergeCell ref="C18:C19"/>
    <mergeCell ref="A17:B17"/>
    <mergeCell ref="A18:B19"/>
    <mergeCell ref="H32:I32"/>
    <mergeCell ref="J32:K32"/>
    <mergeCell ref="L32:M32"/>
    <mergeCell ref="D29:N29"/>
    <mergeCell ref="D28:N28"/>
    <mergeCell ref="D27:N27"/>
    <mergeCell ref="A27:B30"/>
    <mergeCell ref="J65:K65"/>
    <mergeCell ref="D40:E40"/>
    <mergeCell ref="H40:I40"/>
    <mergeCell ref="J40:K40"/>
    <mergeCell ref="D26:N26"/>
    <mergeCell ref="M22:N22"/>
    <mergeCell ref="M23:N23"/>
    <mergeCell ref="M21:N21"/>
    <mergeCell ref="A4:M4"/>
    <mergeCell ref="A8:B8"/>
    <mergeCell ref="C6:C7"/>
    <mergeCell ref="C14:C15"/>
    <mergeCell ref="C10:C11"/>
    <mergeCell ref="H5:I5"/>
    <mergeCell ref="H13:I13"/>
    <mergeCell ref="H9:I9"/>
    <mergeCell ref="D5:E5"/>
    <mergeCell ref="D13:E13"/>
    <mergeCell ref="D9:E9"/>
    <mergeCell ref="J13:K13"/>
    <mergeCell ref="J5:K5"/>
    <mergeCell ref="J9:K9"/>
    <mergeCell ref="A14:B15"/>
    <mergeCell ref="A10:B11"/>
    <mergeCell ref="L5:M5"/>
    <mergeCell ref="L13:M13"/>
    <mergeCell ref="L9:M9"/>
    <mergeCell ref="F5:G5"/>
    <mergeCell ref="A13:B13"/>
    <mergeCell ref="A9:B9"/>
    <mergeCell ref="A5:B5"/>
    <mergeCell ref="A6:B7"/>
    <mergeCell ref="A21:B21"/>
    <mergeCell ref="M24:N24"/>
    <mergeCell ref="D21:I21"/>
    <mergeCell ref="D22:I22"/>
    <mergeCell ref="D23:I23"/>
    <mergeCell ref="D24:I24"/>
    <mergeCell ref="J21:L21"/>
    <mergeCell ref="J22:L22"/>
    <mergeCell ref="J23:L23"/>
    <mergeCell ref="J24:L24"/>
  </mergeCells>
  <printOptions horizontalCentered="1"/>
  <pageMargins left="0.25" right="0.25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52"/>
  <sheetViews>
    <sheetView workbookViewId="0">
      <selection activeCell="B22" sqref="B22:L52"/>
    </sheetView>
  </sheetViews>
  <sheetFormatPr defaultRowHeight="15.75" x14ac:dyDescent="0.25"/>
  <sheetData>
    <row r="2" spans="1:8" x14ac:dyDescent="0.25">
      <c r="A2" s="1"/>
      <c r="B2" s="1"/>
      <c r="C2" s="1"/>
    </row>
    <row r="3" spans="1:8" x14ac:dyDescent="0.25">
      <c r="B3" t="s">
        <v>9</v>
      </c>
      <c r="C3" s="232" t="s">
        <v>5</v>
      </c>
      <c r="D3" s="232"/>
      <c r="E3" s="232" t="s">
        <v>6</v>
      </c>
      <c r="F3" s="232"/>
      <c r="G3" s="232">
        <v>4</v>
      </c>
      <c r="H3" s="232"/>
    </row>
    <row r="4" spans="1:8" x14ac:dyDescent="0.25">
      <c r="A4" t="s">
        <v>4</v>
      </c>
      <c r="B4">
        <f>(613+1390.3+1082.4+553.5+243+310.9+1185.9+861+99.1+117.3)/(575+283+367+212+117+134+422+378+55+36)</f>
        <v>2.5034509499806128</v>
      </c>
      <c r="C4">
        <v>66</v>
      </c>
      <c r="D4" s="2">
        <f>66/(32+28+42+9+28+15+21+10+3+4)</f>
        <v>0.34375</v>
      </c>
      <c r="E4" s="5">
        <v>13</v>
      </c>
      <c r="F4" s="2">
        <f>13/(32+28+42+9+28+15+21+10+3+4)</f>
        <v>6.7708333333333329E-2</v>
      </c>
      <c r="G4" s="3">
        <v>3</v>
      </c>
      <c r="H4" s="2">
        <f>3/(32+28+42+9+28+15+21+10+3+4)</f>
        <v>1.5625E-2</v>
      </c>
    </row>
    <row r="5" spans="1:8" x14ac:dyDescent="0.25">
      <c r="E5" s="6"/>
      <c r="G5" s="4"/>
    </row>
    <row r="6" spans="1:8" x14ac:dyDescent="0.25">
      <c r="A6" t="s">
        <v>7</v>
      </c>
      <c r="B6">
        <f>(3593.7+1858.7+951.9+1291.1+3088.3+1663.6+2918.6+1427.4)/(1120+574+410+546+949+566+906+525)</f>
        <v>3.000947105075054</v>
      </c>
      <c r="C6">
        <v>232</v>
      </c>
      <c r="D6" s="2">
        <f>232/(79+30+65+63+42+39+42+37)</f>
        <v>0.58438287153652391</v>
      </c>
      <c r="E6" s="5">
        <v>95</v>
      </c>
      <c r="F6" s="2">
        <f>95/(79+30+65+63+42+39+42+37)</f>
        <v>0.23929471032745592</v>
      </c>
      <c r="G6" s="3">
        <v>23</v>
      </c>
      <c r="H6" s="2">
        <f>23/(79+30+65+63+42+39+42+37)</f>
        <v>5.793450881612091E-2</v>
      </c>
    </row>
    <row r="7" spans="1:8" x14ac:dyDescent="0.25">
      <c r="D7" s="2"/>
      <c r="E7" s="5"/>
      <c r="F7" s="2"/>
      <c r="G7" s="3"/>
      <c r="H7" s="2"/>
    </row>
    <row r="8" spans="1:8" x14ac:dyDescent="0.25">
      <c r="D8" s="2"/>
      <c r="E8" s="5"/>
      <c r="F8" s="2"/>
      <c r="G8" s="3"/>
      <c r="H8" s="2"/>
    </row>
    <row r="9" spans="1:8" x14ac:dyDescent="0.25">
      <c r="E9" s="6"/>
      <c r="G9" s="4"/>
    </row>
    <row r="10" spans="1:8" x14ac:dyDescent="0.25">
      <c r="A10" t="s">
        <v>3</v>
      </c>
      <c r="B10">
        <f>(109+152.4+458.6)/(48+46+173)</f>
        <v>2.696629213483146</v>
      </c>
      <c r="C10">
        <v>13</v>
      </c>
      <c r="D10" s="2">
        <f>13/25</f>
        <v>0.52</v>
      </c>
      <c r="E10" s="5">
        <v>3</v>
      </c>
      <c r="F10" s="2">
        <f>3/25</f>
        <v>0.12</v>
      </c>
      <c r="G10" s="3">
        <v>0</v>
      </c>
      <c r="H10" s="2">
        <v>0</v>
      </c>
    </row>
    <row r="11" spans="1:8" x14ac:dyDescent="0.25">
      <c r="D11" s="1"/>
      <c r="E11" s="5"/>
      <c r="G11" s="4"/>
    </row>
    <row r="12" spans="1:8" x14ac:dyDescent="0.25">
      <c r="A12" t="s">
        <v>8</v>
      </c>
      <c r="B12">
        <v>2.839</v>
      </c>
      <c r="C12">
        <v>311</v>
      </c>
      <c r="D12" s="2">
        <f>311/614</f>
        <v>0.50651465798045603</v>
      </c>
      <c r="E12" s="5">
        <v>110</v>
      </c>
      <c r="F12" s="2">
        <f>110/614</f>
        <v>0.17915309446254071</v>
      </c>
      <c r="G12" s="3">
        <v>26</v>
      </c>
      <c r="H12" s="2">
        <f>26/614</f>
        <v>4.2345276872964167E-2</v>
      </c>
    </row>
    <row r="15" spans="1:8" x14ac:dyDescent="0.25">
      <c r="F15">
        <f>613+1390.3+1082.4+553.5+243+310.9+1185.9+861+99.1+117.3+3593.7+1858.7+951.9+1291.1+3088.3+1663.6+2918.6+1427.4+109+152.4+458.6</f>
        <v>23969.7</v>
      </c>
      <c r="H15">
        <f>(575+283+367+212+117+134+422+378+55+36+1120+574+410+546+949+566+906+525+48+46+173)</f>
        <v>8442</v>
      </c>
    </row>
    <row r="16" spans="1:8" x14ac:dyDescent="0.25">
      <c r="F16">
        <f>23969.7/8442</f>
        <v>2.8393390191897656</v>
      </c>
    </row>
    <row r="22" spans="2:12" x14ac:dyDescent="0.25">
      <c r="B22" s="7" t="s">
        <v>4</v>
      </c>
      <c r="C22" s="7"/>
      <c r="D22" s="7"/>
      <c r="E22" s="7"/>
      <c r="F22" s="7" t="s">
        <v>2</v>
      </c>
      <c r="G22" s="7"/>
      <c r="H22" s="7"/>
      <c r="I22" s="7"/>
      <c r="J22" s="7"/>
      <c r="K22" s="7"/>
      <c r="L22" s="7"/>
    </row>
    <row r="23" spans="2:12" x14ac:dyDescent="0.25">
      <c r="B23" s="7">
        <v>241</v>
      </c>
      <c r="C23" s="7">
        <v>550.29999999999995</v>
      </c>
      <c r="D23" s="7"/>
      <c r="E23" s="7"/>
      <c r="F23" s="7"/>
      <c r="G23" s="7"/>
      <c r="H23" s="7"/>
      <c r="I23" s="7"/>
      <c r="J23" s="7"/>
      <c r="K23" s="7"/>
      <c r="L23" s="7"/>
    </row>
    <row r="24" spans="2:12" x14ac:dyDescent="0.25">
      <c r="B24" s="7">
        <v>679</v>
      </c>
      <c r="C24" s="7">
        <v>1721.9</v>
      </c>
      <c r="D24" s="7"/>
      <c r="E24" s="7"/>
      <c r="F24" s="7"/>
      <c r="G24" s="7"/>
      <c r="H24" s="7"/>
      <c r="I24" s="7"/>
      <c r="J24" s="7"/>
      <c r="K24" s="7"/>
      <c r="L24" s="7"/>
    </row>
    <row r="25" spans="2:12" x14ac:dyDescent="0.25">
      <c r="B25" s="7">
        <v>34</v>
      </c>
      <c r="C25" s="7">
        <v>104.5</v>
      </c>
      <c r="D25" s="7"/>
      <c r="E25" s="7"/>
      <c r="F25" s="7"/>
      <c r="G25" s="7"/>
      <c r="H25" s="7"/>
      <c r="I25" s="7"/>
      <c r="J25" s="7"/>
      <c r="K25" s="7"/>
      <c r="L25" s="7"/>
    </row>
    <row r="26" spans="2:12" x14ac:dyDescent="0.25">
      <c r="B26" s="7">
        <v>707</v>
      </c>
      <c r="C26" s="7">
        <v>2100.3000000000002</v>
      </c>
      <c r="D26" s="7"/>
      <c r="E26" s="7"/>
      <c r="F26" s="7"/>
      <c r="G26" s="7"/>
      <c r="H26" s="7"/>
      <c r="I26" s="7"/>
      <c r="J26" s="7"/>
      <c r="K26" s="7"/>
      <c r="L26" s="7"/>
    </row>
    <row r="27" spans="2:12" x14ac:dyDescent="0.25">
      <c r="B27" s="7">
        <v>14</v>
      </c>
      <c r="C27" s="7">
        <v>34.9</v>
      </c>
      <c r="D27" s="7"/>
      <c r="E27" s="7"/>
      <c r="F27" s="7"/>
      <c r="G27" s="7"/>
      <c r="H27" s="7"/>
      <c r="I27" s="7"/>
      <c r="J27" s="7"/>
      <c r="K27" s="7"/>
      <c r="L27" s="7"/>
    </row>
    <row r="28" spans="2:12" x14ac:dyDescent="0.25">
      <c r="B28" s="7">
        <v>459</v>
      </c>
      <c r="C28" s="7">
        <v>1362.9</v>
      </c>
      <c r="D28" s="7"/>
      <c r="E28" s="7"/>
      <c r="F28" s="7"/>
      <c r="G28" s="7"/>
      <c r="H28" s="7"/>
      <c r="I28" s="7">
        <f>SUM(B45:B49)</f>
        <v>550</v>
      </c>
      <c r="J28" s="7">
        <f>SUM(C45:C49)</f>
        <v>1664.3000000000002</v>
      </c>
      <c r="K28" s="7">
        <f>J28/I28</f>
        <v>3.0260000000000002</v>
      </c>
      <c r="L28" s="7"/>
    </row>
    <row r="29" spans="2:12" x14ac:dyDescent="0.25">
      <c r="B29" s="7">
        <v>101</v>
      </c>
      <c r="C29" s="7">
        <v>326.10000000000002</v>
      </c>
      <c r="D29" s="7"/>
      <c r="E29" s="7"/>
      <c r="F29" s="7">
        <f>SUM(B37:B42)</f>
        <v>5315</v>
      </c>
      <c r="G29" s="7">
        <f>SUM(C37:C42)</f>
        <v>16912.699999999997</v>
      </c>
      <c r="H29" s="7">
        <f>G29/F29</f>
        <v>3.1820696142991527</v>
      </c>
      <c r="I29" s="7"/>
      <c r="J29" s="7"/>
      <c r="K29" s="7"/>
      <c r="L29" s="7"/>
    </row>
    <row r="30" spans="2:12" x14ac:dyDescent="0.25">
      <c r="B30" s="7">
        <v>15</v>
      </c>
      <c r="C30" s="7">
        <v>33.9</v>
      </c>
      <c r="D30" s="7"/>
      <c r="E30" s="7"/>
      <c r="F30" s="7"/>
      <c r="G30" s="7"/>
      <c r="H30" s="7"/>
      <c r="I30" s="7"/>
      <c r="J30" s="7"/>
      <c r="K30" s="7"/>
      <c r="L30" s="7"/>
    </row>
    <row r="31" spans="2:12" x14ac:dyDescent="0.25">
      <c r="B31" s="7">
        <v>193</v>
      </c>
      <c r="C31" s="7">
        <v>422.2</v>
      </c>
      <c r="D31" s="7"/>
      <c r="E31" s="7"/>
      <c r="F31" s="7"/>
      <c r="G31" s="7"/>
      <c r="H31" s="7"/>
      <c r="I31" s="7"/>
      <c r="J31" s="7"/>
      <c r="K31" s="7"/>
      <c r="L31" s="7"/>
    </row>
    <row r="32" spans="2:12" x14ac:dyDescent="0.25">
      <c r="B32" s="7">
        <v>92</v>
      </c>
      <c r="C32" s="7">
        <v>140.69999999999999</v>
      </c>
      <c r="D32" s="7"/>
      <c r="E32" s="7"/>
      <c r="F32" s="7"/>
      <c r="G32" s="7"/>
      <c r="H32" s="7"/>
      <c r="I32" s="7"/>
      <c r="J32" s="7"/>
      <c r="K32" s="7"/>
      <c r="L32" s="7"/>
    </row>
    <row r="33" spans="2:12" x14ac:dyDescent="0.25">
      <c r="B33" s="7">
        <v>684</v>
      </c>
      <c r="C33" s="7">
        <v>2006.6</v>
      </c>
      <c r="D33" s="7"/>
      <c r="E33" s="7"/>
      <c r="F33" s="7"/>
      <c r="G33" s="7"/>
      <c r="H33" s="7"/>
      <c r="I33" s="7"/>
      <c r="J33" s="7"/>
      <c r="K33" s="7"/>
      <c r="L33" s="7"/>
    </row>
    <row r="34" spans="2:12" x14ac:dyDescent="0.25">
      <c r="B34" s="7">
        <v>91</v>
      </c>
      <c r="C34" s="7">
        <v>268</v>
      </c>
      <c r="D34" s="7">
        <f>SUM(B23:B34)</f>
        <v>3310</v>
      </c>
      <c r="E34" s="7">
        <f>SUM(C23:C34)</f>
        <v>9072.2999999999993</v>
      </c>
      <c r="F34" s="7"/>
      <c r="G34" s="7"/>
      <c r="H34" s="7"/>
      <c r="I34" s="7"/>
      <c r="J34" s="7"/>
      <c r="K34" s="7"/>
      <c r="L34" s="7"/>
    </row>
    <row r="35" spans="2:12" x14ac:dyDescent="0.25">
      <c r="B35" s="7"/>
      <c r="C35" s="7"/>
      <c r="D35" s="48">
        <f>E34/D34</f>
        <v>2.7408761329305134</v>
      </c>
      <c r="E35" s="7"/>
      <c r="F35" s="7"/>
      <c r="G35" s="7"/>
      <c r="H35" s="7"/>
      <c r="I35" s="7"/>
      <c r="J35" s="7"/>
      <c r="K35" s="7"/>
      <c r="L35" s="7"/>
    </row>
    <row r="36" spans="2:12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2:12" x14ac:dyDescent="0.25">
      <c r="B37" s="7">
        <v>1548</v>
      </c>
      <c r="C37" s="7">
        <v>5109.2</v>
      </c>
      <c r="D37" s="7"/>
      <c r="E37" s="7"/>
      <c r="F37" s="7"/>
      <c r="G37" s="7"/>
      <c r="H37" s="7"/>
      <c r="I37" s="7"/>
      <c r="J37" s="7"/>
      <c r="K37" s="7"/>
      <c r="L37" s="7"/>
    </row>
    <row r="38" spans="2:12" x14ac:dyDescent="0.25">
      <c r="B38" s="7">
        <v>752</v>
      </c>
      <c r="C38" s="7">
        <v>2135.1</v>
      </c>
      <c r="D38" s="7"/>
      <c r="E38" s="7"/>
      <c r="F38" s="7"/>
      <c r="G38" s="7"/>
      <c r="H38" s="7"/>
      <c r="I38" s="7"/>
      <c r="J38" s="7"/>
      <c r="K38" s="7"/>
      <c r="L38" s="7"/>
    </row>
    <row r="39" spans="2:12" x14ac:dyDescent="0.25">
      <c r="B39" s="7">
        <v>191</v>
      </c>
      <c r="C39" s="7">
        <v>590.20000000000005</v>
      </c>
      <c r="D39" s="7"/>
      <c r="E39" s="7"/>
      <c r="F39" s="7"/>
      <c r="G39" s="7"/>
      <c r="H39" s="7"/>
      <c r="I39" s="7"/>
      <c r="J39" s="7"/>
      <c r="K39" s="7"/>
      <c r="L39" s="7"/>
    </row>
    <row r="40" spans="2:12" x14ac:dyDescent="0.25">
      <c r="B40" s="7">
        <v>1424</v>
      </c>
      <c r="C40" s="7">
        <v>4792.8999999999996</v>
      </c>
      <c r="D40" s="7"/>
      <c r="E40" s="7"/>
      <c r="F40" s="7"/>
      <c r="G40" s="7"/>
      <c r="H40" s="7"/>
      <c r="I40" s="7"/>
      <c r="J40" s="7"/>
      <c r="K40" s="7"/>
      <c r="L40" s="7"/>
    </row>
    <row r="41" spans="2:12" x14ac:dyDescent="0.25">
      <c r="B41" s="7">
        <v>70</v>
      </c>
      <c r="C41" s="7">
        <v>218.9</v>
      </c>
      <c r="D41" s="7"/>
      <c r="E41" s="7"/>
      <c r="F41" s="7"/>
      <c r="G41" s="7"/>
      <c r="H41" s="7"/>
      <c r="I41" s="7"/>
      <c r="J41" s="7"/>
      <c r="K41" s="7"/>
      <c r="L41" s="7"/>
    </row>
    <row r="42" spans="2:12" x14ac:dyDescent="0.25">
      <c r="B42" s="7">
        <v>1330</v>
      </c>
      <c r="C42" s="7">
        <v>4066.4</v>
      </c>
      <c r="D42" s="7"/>
      <c r="E42" s="7"/>
      <c r="F42" s="7"/>
      <c r="G42" s="7"/>
      <c r="H42" s="7"/>
      <c r="I42" s="7"/>
      <c r="J42" s="7"/>
      <c r="K42" s="7"/>
      <c r="L42" s="7"/>
    </row>
    <row r="43" spans="2:12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2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2" x14ac:dyDescent="0.25">
      <c r="B45" s="7">
        <v>86</v>
      </c>
      <c r="C45" s="7">
        <v>257.8</v>
      </c>
      <c r="D45" s="7"/>
      <c r="E45" s="7"/>
      <c r="F45" s="7"/>
      <c r="G45" s="7"/>
      <c r="H45" s="7"/>
      <c r="I45" s="7"/>
      <c r="J45" s="7"/>
      <c r="K45" s="7"/>
      <c r="L45" s="7"/>
    </row>
    <row r="46" spans="2:12" x14ac:dyDescent="0.25">
      <c r="B46" s="7">
        <v>89</v>
      </c>
      <c r="C46" s="7">
        <v>206.8</v>
      </c>
      <c r="D46" s="7"/>
      <c r="E46" s="7"/>
      <c r="F46" s="7"/>
      <c r="G46" s="7"/>
      <c r="H46" s="7"/>
      <c r="I46" s="7"/>
      <c r="J46" s="7"/>
      <c r="K46" s="7"/>
      <c r="L46" s="7"/>
    </row>
    <row r="47" spans="2:12" x14ac:dyDescent="0.25">
      <c r="B47" s="7">
        <v>13</v>
      </c>
      <c r="C47" s="7">
        <v>23.9</v>
      </c>
      <c r="D47" s="7"/>
      <c r="E47" s="7"/>
      <c r="F47" s="7"/>
      <c r="G47" s="7"/>
      <c r="H47" s="7"/>
      <c r="I47" s="7"/>
      <c r="J47" s="7"/>
      <c r="K47" s="7"/>
      <c r="L47" s="7"/>
    </row>
    <row r="48" spans="2:12" x14ac:dyDescent="0.25">
      <c r="B48" s="7">
        <v>194</v>
      </c>
      <c r="C48" s="7">
        <v>654.9</v>
      </c>
      <c r="D48" s="7"/>
      <c r="E48" s="7"/>
      <c r="F48" s="7"/>
      <c r="G48" s="7"/>
      <c r="H48" s="7"/>
      <c r="I48" s="7"/>
      <c r="J48" s="7"/>
      <c r="K48" s="7"/>
      <c r="L48" s="7"/>
    </row>
    <row r="49" spans="2:12" x14ac:dyDescent="0.25">
      <c r="B49" s="7">
        <v>168</v>
      </c>
      <c r="C49" s="7">
        <v>520.9</v>
      </c>
      <c r="D49" s="7"/>
      <c r="E49" s="7"/>
      <c r="F49" s="7"/>
      <c r="G49" s="7"/>
      <c r="H49" s="7"/>
      <c r="I49" s="7"/>
      <c r="J49" s="7"/>
      <c r="K49" s="7"/>
      <c r="L49" s="7"/>
    </row>
    <row r="50" spans="2:12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x14ac:dyDescent="0.25">
      <c r="B51" s="7">
        <f>SUM(B23:B50)</f>
        <v>9175</v>
      </c>
      <c r="C51" s="7">
        <f>SUM(C23:C50)</f>
        <v>27649.300000000003</v>
      </c>
      <c r="D51" s="48">
        <f>C51/B51</f>
        <v>3.0135476839237061</v>
      </c>
      <c r="E51" s="7"/>
      <c r="F51" s="7"/>
      <c r="G51" s="7"/>
      <c r="H51" s="7"/>
      <c r="I51" s="7"/>
      <c r="J51" s="7"/>
      <c r="K51" s="7"/>
      <c r="L51" s="7"/>
    </row>
    <row r="52" spans="2:12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</sheetData>
  <mergeCells count="3">
    <mergeCell ref="C3:D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2016-02-02T20:26:37Z</cp:lastPrinted>
  <dcterms:created xsi:type="dcterms:W3CDTF">2014-01-30T19:47:05Z</dcterms:created>
  <dcterms:modified xsi:type="dcterms:W3CDTF">2017-05-16T14:41:13Z</dcterms:modified>
</cp:coreProperties>
</file>